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MU Portal\Kurzarbeit\Musterordner\"/>
    </mc:Choice>
  </mc:AlternateContent>
  <xr:revisionPtr revIDLastSave="0" documentId="8_{61FE9F3C-F671-4B1A-B2FC-B925A73EBB38}" xr6:coauthVersionLast="36" xr6:coauthVersionMax="36" xr10:uidLastSave="{00000000-0000-0000-0000-000000000000}"/>
  <bookViews>
    <workbookView xWindow="-120" yWindow="-120" windowWidth="29040" windowHeight="15840" tabRatio="658" activeTab="4" xr2:uid="{E2C1B4B6-AE8F-4DF7-9DEA-8942FBD61BC4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Input" sheetId="13" r:id="rId1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2" l="1"/>
  <c r="C43" i="11"/>
  <c r="C43" i="10"/>
  <c r="C43" i="9"/>
  <c r="C43" i="8"/>
  <c r="C43" i="7"/>
  <c r="C43" i="6"/>
  <c r="C42" i="5"/>
  <c r="C43" i="4"/>
  <c r="C42" i="3"/>
  <c r="C43" i="2"/>
  <c r="C39" i="4" l="1"/>
  <c r="A51" i="12"/>
  <c r="A51" i="11"/>
  <c r="A51" i="10"/>
  <c r="A51" i="9"/>
  <c r="A51" i="8"/>
  <c r="A51" i="7"/>
  <c r="A51" i="6"/>
  <c r="A49" i="5"/>
  <c r="A51" i="4"/>
  <c r="A49" i="3"/>
  <c r="A51" i="2"/>
  <c r="A51" i="1"/>
  <c r="C42" i="1" l="1"/>
  <c r="G6" i="12"/>
  <c r="G7" i="12"/>
  <c r="G8" i="12"/>
  <c r="G11" i="12"/>
  <c r="G12" i="12"/>
  <c r="G13" i="12"/>
  <c r="G14" i="12"/>
  <c r="G15" i="12"/>
  <c r="G18" i="12"/>
  <c r="G19" i="12"/>
  <c r="G20" i="12"/>
  <c r="G21" i="12"/>
  <c r="G22" i="12"/>
  <c r="G25" i="12"/>
  <c r="G26" i="12"/>
  <c r="G27" i="12"/>
  <c r="G28" i="12"/>
  <c r="G29" i="12"/>
  <c r="G32" i="12"/>
  <c r="G33" i="12"/>
  <c r="G34" i="12"/>
  <c r="G35" i="12"/>
  <c r="G5" i="12"/>
  <c r="G6" i="11"/>
  <c r="G7" i="11"/>
  <c r="G8" i="11"/>
  <c r="G9" i="11"/>
  <c r="G10" i="11"/>
  <c r="G13" i="11"/>
  <c r="G14" i="11"/>
  <c r="G15" i="11"/>
  <c r="G16" i="11"/>
  <c r="G17" i="11"/>
  <c r="G20" i="11"/>
  <c r="G21" i="11"/>
  <c r="G22" i="11"/>
  <c r="G23" i="11"/>
  <c r="G24" i="11"/>
  <c r="G27" i="11"/>
  <c r="G28" i="11"/>
  <c r="G29" i="11"/>
  <c r="G30" i="11"/>
  <c r="G31" i="11"/>
  <c r="G34" i="11"/>
  <c r="G5" i="11"/>
  <c r="G6" i="10"/>
  <c r="G9" i="10"/>
  <c r="G10" i="10"/>
  <c r="G11" i="10"/>
  <c r="G12" i="10"/>
  <c r="G13" i="10"/>
  <c r="G16" i="10"/>
  <c r="G17" i="10"/>
  <c r="G18" i="10"/>
  <c r="G19" i="10"/>
  <c r="G20" i="10"/>
  <c r="G23" i="10"/>
  <c r="G24" i="10"/>
  <c r="G25" i="10"/>
  <c r="G26" i="10"/>
  <c r="G27" i="10"/>
  <c r="G30" i="10"/>
  <c r="G31" i="10"/>
  <c r="G32" i="10"/>
  <c r="G33" i="10"/>
  <c r="G34" i="10"/>
  <c r="G5" i="10"/>
  <c r="G6" i="9"/>
  <c r="G7" i="9"/>
  <c r="G8" i="9"/>
  <c r="G11" i="9"/>
  <c r="G12" i="9"/>
  <c r="G13" i="9"/>
  <c r="G14" i="9"/>
  <c r="G15" i="9"/>
  <c r="G18" i="9"/>
  <c r="G19" i="9"/>
  <c r="G20" i="9"/>
  <c r="G21" i="9"/>
  <c r="G22" i="9"/>
  <c r="G25" i="9"/>
  <c r="G26" i="9"/>
  <c r="G27" i="9"/>
  <c r="G28" i="9"/>
  <c r="G29" i="9"/>
  <c r="G32" i="9"/>
  <c r="G33" i="9"/>
  <c r="G34" i="9"/>
  <c r="G5" i="9"/>
  <c r="G7" i="8"/>
  <c r="G8" i="8"/>
  <c r="G9" i="8"/>
  <c r="G10" i="8"/>
  <c r="G11" i="8"/>
  <c r="G14" i="8"/>
  <c r="G15" i="8"/>
  <c r="G16" i="8"/>
  <c r="G17" i="8"/>
  <c r="G18" i="8"/>
  <c r="G21" i="8"/>
  <c r="G22" i="8"/>
  <c r="G23" i="8"/>
  <c r="G24" i="8"/>
  <c r="G25" i="8"/>
  <c r="G28" i="8"/>
  <c r="G29" i="8"/>
  <c r="G30" i="8"/>
  <c r="G31" i="8"/>
  <c r="G32" i="8"/>
  <c r="G35" i="8"/>
  <c r="G6" i="7"/>
  <c r="G7" i="7"/>
  <c r="G10" i="7"/>
  <c r="G11" i="7"/>
  <c r="G12" i="7"/>
  <c r="G13" i="7"/>
  <c r="G14" i="7"/>
  <c r="G17" i="7"/>
  <c r="G18" i="7"/>
  <c r="G19" i="7"/>
  <c r="G20" i="7"/>
  <c r="G21" i="7"/>
  <c r="G24" i="7"/>
  <c r="G25" i="7"/>
  <c r="G26" i="7"/>
  <c r="G27" i="7"/>
  <c r="G28" i="7"/>
  <c r="G31" i="7"/>
  <c r="G32" i="7"/>
  <c r="G33" i="7"/>
  <c r="G34" i="7"/>
  <c r="G35" i="7"/>
  <c r="G5" i="7"/>
  <c r="G6" i="6"/>
  <c r="G7" i="6"/>
  <c r="G8" i="6"/>
  <c r="G9" i="6"/>
  <c r="G12" i="6"/>
  <c r="G13" i="6"/>
  <c r="G14" i="6"/>
  <c r="G15" i="6"/>
  <c r="G16" i="6"/>
  <c r="G19" i="6"/>
  <c r="G20" i="6"/>
  <c r="G21" i="6"/>
  <c r="G22" i="6"/>
  <c r="G23" i="6"/>
  <c r="G26" i="6"/>
  <c r="G27" i="6"/>
  <c r="G28" i="6"/>
  <c r="G29" i="6"/>
  <c r="G30" i="6"/>
  <c r="G33" i="6"/>
  <c r="G34" i="6"/>
  <c r="G5" i="6"/>
  <c r="G8" i="5"/>
  <c r="G9" i="5"/>
  <c r="G10" i="5"/>
  <c r="G11" i="5"/>
  <c r="G12" i="5"/>
  <c r="G15" i="5"/>
  <c r="G16" i="5"/>
  <c r="G17" i="5"/>
  <c r="G18" i="5"/>
  <c r="G19" i="5"/>
  <c r="G25" i="5"/>
  <c r="G29" i="5"/>
  <c r="G30" i="5"/>
  <c r="G5" i="5"/>
  <c r="G6" i="4"/>
  <c r="G7" i="4"/>
  <c r="G10" i="4"/>
  <c r="G11" i="4"/>
  <c r="G12" i="4"/>
  <c r="G13" i="4"/>
  <c r="G14" i="4"/>
  <c r="G17" i="4"/>
  <c r="G18" i="4"/>
  <c r="G19" i="4"/>
  <c r="G20" i="4"/>
  <c r="G21" i="4"/>
  <c r="G24" i="4"/>
  <c r="G25" i="4"/>
  <c r="G26" i="4"/>
  <c r="G27" i="4"/>
  <c r="G28" i="4"/>
  <c r="G31" i="4"/>
  <c r="G32" i="4"/>
  <c r="G33" i="4"/>
  <c r="G34" i="4"/>
  <c r="G5" i="4"/>
  <c r="G6" i="3"/>
  <c r="G7" i="3"/>
  <c r="G8" i="3"/>
  <c r="G9" i="3"/>
  <c r="G10" i="3"/>
  <c r="G13" i="3"/>
  <c r="G14" i="3"/>
  <c r="G15" i="3"/>
  <c r="G16" i="3"/>
  <c r="G17" i="3"/>
  <c r="G20" i="3"/>
  <c r="G21" i="3"/>
  <c r="G22" i="3"/>
  <c r="G23" i="3"/>
  <c r="G24" i="3"/>
  <c r="G27" i="3"/>
  <c r="G28" i="3"/>
  <c r="G29" i="3"/>
  <c r="G30" i="3"/>
  <c r="G31" i="3"/>
  <c r="G34" i="3"/>
  <c r="G35" i="3"/>
  <c r="G7" i="2"/>
  <c r="G8" i="2"/>
  <c r="G9" i="2"/>
  <c r="G10" i="2"/>
  <c r="G11" i="2"/>
  <c r="G14" i="2"/>
  <c r="G15" i="2"/>
  <c r="G16" i="2"/>
  <c r="G17" i="2"/>
  <c r="G18" i="2"/>
  <c r="G21" i="2"/>
  <c r="G22" i="2"/>
  <c r="G23" i="2"/>
  <c r="G24" i="2"/>
  <c r="G25" i="2"/>
  <c r="G28" i="2"/>
  <c r="G29" i="2"/>
  <c r="G30" i="2"/>
  <c r="G31" i="2"/>
  <c r="G32" i="2"/>
  <c r="G10" i="1"/>
  <c r="G11" i="1"/>
  <c r="G12" i="1"/>
  <c r="G13" i="1"/>
  <c r="G14" i="1"/>
  <c r="G17" i="1"/>
  <c r="G18" i="1"/>
  <c r="G19" i="1"/>
  <c r="G20" i="1"/>
  <c r="G21" i="1"/>
  <c r="G25" i="1"/>
  <c r="G31" i="1"/>
  <c r="G32" i="1"/>
  <c r="G33" i="1"/>
  <c r="G34" i="1"/>
  <c r="G35" i="1"/>
  <c r="G6" i="1"/>
  <c r="G5" i="1"/>
  <c r="I6" i="12"/>
  <c r="I7" i="12"/>
  <c r="I8" i="12"/>
  <c r="I11" i="12"/>
  <c r="I12" i="12"/>
  <c r="I13" i="12"/>
  <c r="I14" i="12"/>
  <c r="I15" i="12"/>
  <c r="I18" i="12"/>
  <c r="I19" i="12"/>
  <c r="I20" i="12"/>
  <c r="I21" i="12"/>
  <c r="I22" i="12"/>
  <c r="I25" i="12"/>
  <c r="I26" i="12"/>
  <c r="I27" i="12"/>
  <c r="I28" i="12"/>
  <c r="I32" i="12"/>
  <c r="I33" i="12"/>
  <c r="I34" i="12"/>
  <c r="I35" i="12"/>
  <c r="I5" i="12"/>
  <c r="I9" i="11"/>
  <c r="I10" i="11"/>
  <c r="I13" i="11"/>
  <c r="I14" i="11"/>
  <c r="I15" i="11"/>
  <c r="I16" i="11"/>
  <c r="I17" i="11"/>
  <c r="I20" i="11"/>
  <c r="I21" i="11"/>
  <c r="I22" i="11"/>
  <c r="I23" i="11"/>
  <c r="I24" i="11"/>
  <c r="I27" i="11"/>
  <c r="I28" i="11"/>
  <c r="I29" i="11"/>
  <c r="I30" i="11"/>
  <c r="I31" i="11"/>
  <c r="I34" i="11"/>
  <c r="I6" i="11"/>
  <c r="I7" i="11"/>
  <c r="I8" i="11"/>
  <c r="I6" i="10"/>
  <c r="I9" i="10"/>
  <c r="I10" i="10"/>
  <c r="I11" i="10"/>
  <c r="I12" i="10"/>
  <c r="I13" i="10"/>
  <c r="I16" i="10"/>
  <c r="I17" i="10"/>
  <c r="I18" i="10"/>
  <c r="I19" i="10"/>
  <c r="I20" i="10"/>
  <c r="I23" i="10"/>
  <c r="I24" i="10"/>
  <c r="I25" i="10"/>
  <c r="I26" i="10"/>
  <c r="I27" i="10"/>
  <c r="I30" i="10"/>
  <c r="I31" i="10"/>
  <c r="I32" i="10"/>
  <c r="I33" i="10"/>
  <c r="I34" i="10"/>
  <c r="I7" i="9"/>
  <c r="I8" i="9"/>
  <c r="I11" i="9"/>
  <c r="I12" i="9"/>
  <c r="I13" i="9"/>
  <c r="I14" i="9"/>
  <c r="I15" i="9"/>
  <c r="I18" i="9"/>
  <c r="I19" i="9"/>
  <c r="I20" i="9"/>
  <c r="I21" i="9"/>
  <c r="I22" i="9"/>
  <c r="I25" i="9"/>
  <c r="I26" i="9"/>
  <c r="I27" i="9"/>
  <c r="I28" i="9"/>
  <c r="I29" i="9"/>
  <c r="I32" i="9"/>
  <c r="I33" i="9"/>
  <c r="I34" i="9"/>
  <c r="I5" i="9"/>
  <c r="I7" i="8"/>
  <c r="I8" i="8"/>
  <c r="I9" i="8"/>
  <c r="I10" i="8"/>
  <c r="I11" i="8"/>
  <c r="I14" i="8"/>
  <c r="I15" i="8"/>
  <c r="I16" i="8"/>
  <c r="I17" i="8"/>
  <c r="I18" i="8"/>
  <c r="I21" i="8"/>
  <c r="I22" i="8"/>
  <c r="I23" i="8"/>
  <c r="I24" i="8"/>
  <c r="I25" i="8"/>
  <c r="I28" i="8"/>
  <c r="I29" i="8"/>
  <c r="I30" i="8"/>
  <c r="I31" i="8"/>
  <c r="I32" i="8"/>
  <c r="I35" i="8"/>
  <c r="I6" i="7"/>
  <c r="I7" i="7"/>
  <c r="I10" i="7"/>
  <c r="I11" i="7"/>
  <c r="I12" i="7"/>
  <c r="I13" i="7"/>
  <c r="I14" i="7"/>
  <c r="I17" i="7"/>
  <c r="I18" i="7"/>
  <c r="I19" i="7"/>
  <c r="I20" i="7"/>
  <c r="I21" i="7"/>
  <c r="I24" i="7"/>
  <c r="I25" i="7"/>
  <c r="I26" i="7"/>
  <c r="I27" i="7"/>
  <c r="I28" i="7"/>
  <c r="I31" i="7"/>
  <c r="I32" i="7"/>
  <c r="I33" i="7"/>
  <c r="I34" i="7"/>
  <c r="I35" i="7"/>
  <c r="I6" i="6"/>
  <c r="I7" i="6"/>
  <c r="I8" i="6"/>
  <c r="I9" i="6"/>
  <c r="I12" i="6"/>
  <c r="I13" i="6"/>
  <c r="I14" i="6"/>
  <c r="I15" i="6"/>
  <c r="I16" i="6"/>
  <c r="I19" i="6"/>
  <c r="I20" i="6"/>
  <c r="I21" i="6"/>
  <c r="I22" i="6"/>
  <c r="I23" i="6"/>
  <c r="I26" i="6"/>
  <c r="I27" i="6"/>
  <c r="I28" i="6"/>
  <c r="I29" i="6"/>
  <c r="I30" i="6"/>
  <c r="I33" i="6"/>
  <c r="I34" i="6"/>
  <c r="I8" i="5"/>
  <c r="I9" i="5"/>
  <c r="I10" i="5"/>
  <c r="I11" i="5"/>
  <c r="I12" i="5"/>
  <c r="I15" i="5"/>
  <c r="I16" i="5"/>
  <c r="I17" i="5"/>
  <c r="I18" i="5"/>
  <c r="I19" i="5"/>
  <c r="I22" i="5"/>
  <c r="G22" i="5" s="1"/>
  <c r="I23" i="5"/>
  <c r="G23" i="5" s="1"/>
  <c r="I24" i="5"/>
  <c r="G24" i="5" s="1"/>
  <c r="I26" i="5"/>
  <c r="I29" i="5"/>
  <c r="I30" i="5"/>
  <c r="I31" i="5"/>
  <c r="G31" i="5" s="1"/>
  <c r="I32" i="5"/>
  <c r="G32" i="5" s="1"/>
  <c r="I33" i="5"/>
  <c r="G33" i="5" s="1"/>
  <c r="I6" i="4"/>
  <c r="I7" i="4"/>
  <c r="I10" i="4"/>
  <c r="I11" i="4"/>
  <c r="I12" i="4"/>
  <c r="I13" i="4"/>
  <c r="I18" i="4"/>
  <c r="I19" i="4"/>
  <c r="I20" i="4"/>
  <c r="I21" i="4"/>
  <c r="I24" i="4"/>
  <c r="I25" i="4"/>
  <c r="I26" i="4"/>
  <c r="I27" i="4"/>
  <c r="I28" i="4"/>
  <c r="I31" i="4"/>
  <c r="I32" i="4"/>
  <c r="I33" i="4"/>
  <c r="I34" i="4"/>
  <c r="I6" i="3"/>
  <c r="I7" i="3"/>
  <c r="I8" i="3"/>
  <c r="I9" i="3"/>
  <c r="I10" i="3"/>
  <c r="I13" i="3"/>
  <c r="I14" i="3"/>
  <c r="I15" i="3"/>
  <c r="I16" i="3"/>
  <c r="I17" i="3"/>
  <c r="I20" i="3"/>
  <c r="I21" i="3"/>
  <c r="I22" i="3"/>
  <c r="I23" i="3"/>
  <c r="I24" i="3"/>
  <c r="I27" i="3"/>
  <c r="I28" i="3"/>
  <c r="I29" i="3"/>
  <c r="I30" i="3"/>
  <c r="I31" i="3"/>
  <c r="I34" i="3"/>
  <c r="I35" i="3"/>
  <c r="I7" i="2"/>
  <c r="I8" i="2"/>
  <c r="I9" i="2"/>
  <c r="I10" i="2"/>
  <c r="I11" i="2"/>
  <c r="I14" i="2"/>
  <c r="I15" i="2"/>
  <c r="I16" i="2"/>
  <c r="I17" i="2"/>
  <c r="I18" i="2"/>
  <c r="I21" i="2"/>
  <c r="I22" i="2"/>
  <c r="I23" i="2"/>
  <c r="I24" i="2"/>
  <c r="I25" i="2"/>
  <c r="I28" i="2"/>
  <c r="I29" i="2"/>
  <c r="I30" i="2"/>
  <c r="I31" i="2"/>
  <c r="I32" i="2"/>
  <c r="I7" i="1"/>
  <c r="G7" i="1" s="1"/>
  <c r="I10" i="1"/>
  <c r="I11" i="1"/>
  <c r="I12" i="1"/>
  <c r="I13" i="1"/>
  <c r="I14" i="1"/>
  <c r="I17" i="1"/>
  <c r="I18" i="1"/>
  <c r="I19" i="1"/>
  <c r="I20" i="1"/>
  <c r="I21" i="1"/>
  <c r="I24" i="1"/>
  <c r="G24" i="1" s="1"/>
  <c r="I25" i="1"/>
  <c r="I26" i="1"/>
  <c r="G26" i="1" s="1"/>
  <c r="I27" i="1"/>
  <c r="G27" i="1" s="1"/>
  <c r="I28" i="1"/>
  <c r="G28" i="1" s="1"/>
  <c r="I31" i="1"/>
  <c r="I32" i="1"/>
  <c r="I33" i="1"/>
  <c r="I34" i="1"/>
  <c r="I35" i="1"/>
  <c r="C38" i="3" l="1"/>
  <c r="C38" i="11"/>
  <c r="C38" i="1"/>
  <c r="C38" i="2"/>
  <c r="C38" i="8"/>
  <c r="C38" i="12"/>
  <c r="C39" i="1"/>
  <c r="A43" i="12"/>
  <c r="A43" i="11"/>
  <c r="A43" i="10"/>
  <c r="A43" i="9"/>
  <c r="A43" i="8"/>
  <c r="A43" i="7"/>
  <c r="A43" i="6"/>
  <c r="A42" i="5"/>
  <c r="A43" i="4"/>
  <c r="A42" i="3"/>
  <c r="A43" i="2"/>
  <c r="C43" i="1"/>
  <c r="C48" i="12" l="1"/>
  <c r="A52" i="12"/>
  <c r="A48" i="12"/>
  <c r="A52" i="11"/>
  <c r="C48" i="11"/>
  <c r="A48" i="11"/>
  <c r="C48" i="10"/>
  <c r="I5" i="10"/>
  <c r="C38" i="10" s="1"/>
  <c r="A52" i="10"/>
  <c r="A48" i="10"/>
  <c r="C48" i="9"/>
  <c r="I6" i="9"/>
  <c r="C38" i="9" s="1"/>
  <c r="A52" i="9"/>
  <c r="A48" i="9"/>
  <c r="A48" i="8"/>
  <c r="A48" i="7"/>
  <c r="A48" i="6"/>
  <c r="A46" i="5"/>
  <c r="A48" i="4"/>
  <c r="A48" i="2"/>
  <c r="A46" i="3" s="1"/>
  <c r="C48" i="8"/>
  <c r="C48" i="7"/>
  <c r="I5" i="7"/>
  <c r="C38" i="7" s="1"/>
  <c r="A52" i="8"/>
  <c r="A52" i="7"/>
  <c r="C48" i="6"/>
  <c r="C38" i="6"/>
  <c r="A52" i="6"/>
  <c r="C46" i="5"/>
  <c r="I5" i="5"/>
  <c r="C38" i="5" s="1"/>
  <c r="A50" i="5"/>
  <c r="C48" i="4"/>
  <c r="I5" i="4"/>
  <c r="C38" i="4" s="1"/>
  <c r="A52" i="4"/>
  <c r="A50" i="3"/>
  <c r="C46" i="3"/>
  <c r="C48" i="2"/>
  <c r="C39" i="2"/>
  <c r="A52" i="2"/>
  <c r="A52" i="1"/>
  <c r="C48" i="1"/>
  <c r="C44" i="1"/>
  <c r="C44" i="2" s="1"/>
  <c r="A5" i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C43" i="3" l="1"/>
  <c r="C45" i="1"/>
  <c r="C39" i="12"/>
  <c r="C39" i="11"/>
  <c r="C39" i="10"/>
  <c r="C39" i="9"/>
  <c r="C39" i="8"/>
  <c r="C39" i="7"/>
  <c r="C39" i="6"/>
  <c r="C39" i="5"/>
  <c r="C39" i="3"/>
  <c r="A1" i="2"/>
  <c r="A5" i="3"/>
  <c r="C40" i="1"/>
  <c r="C37" i="2" s="1"/>
  <c r="A1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C44" i="4" l="1"/>
  <c r="C45" i="2"/>
  <c r="C44" i="3" s="1"/>
  <c r="A5" i="4"/>
  <c r="A1" i="3"/>
  <c r="C40" i="2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C45" i="4" l="1"/>
  <c r="C43" i="5"/>
  <c r="C44" i="6" s="1"/>
  <c r="C37" i="3"/>
  <c r="C40" i="3" s="1"/>
  <c r="C37" i="4" s="1"/>
  <c r="C40" i="4" s="1"/>
  <c r="C37" i="5" s="1"/>
  <c r="C40" i="5" s="1"/>
  <c r="C37" i="6" s="1"/>
  <c r="C40" i="6" s="1"/>
  <c r="C37" i="7" s="1"/>
  <c r="C40" i="7" s="1"/>
  <c r="C37" i="8" s="1"/>
  <c r="C40" i="8" s="1"/>
  <c r="C37" i="9" s="1"/>
  <c r="C40" i="9" s="1"/>
  <c r="C37" i="10" s="1"/>
  <c r="C40" i="10" s="1"/>
  <c r="C37" i="11" s="1"/>
  <c r="C40" i="11" s="1"/>
  <c r="A5" i="5"/>
  <c r="A1" i="5" s="1"/>
  <c r="A1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C44" i="5" l="1"/>
  <c r="C45" i="6" s="1"/>
  <c r="C37" i="12"/>
  <c r="C40" i="12" s="1"/>
  <c r="C44" i="7"/>
  <c r="A5" i="6"/>
  <c r="A1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C44" i="8" l="1"/>
  <c r="C45" i="7"/>
  <c r="A5" i="7"/>
  <c r="A1" i="7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C45" i="8" l="1"/>
  <c r="C44" i="9"/>
  <c r="A5" i="8"/>
  <c r="A1" i="8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C44" i="10" l="1"/>
  <c r="C44" i="11" s="1"/>
  <c r="C45" i="9"/>
  <c r="A5" i="9"/>
  <c r="A1" i="9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C45" i="10" l="1"/>
  <c r="C45" i="11" s="1"/>
  <c r="C44" i="12"/>
  <c r="A5" i="10"/>
  <c r="A1" i="10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C45" i="12" l="1"/>
  <c r="A5" i="11"/>
  <c r="A1" i="11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l="1"/>
  <c r="A35" i="10" s="1"/>
  <c r="A5" i="12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6" i="12" l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1" i="12"/>
</calcChain>
</file>

<file path=xl/sharedStrings.xml><?xml version="1.0" encoding="utf-8"?>
<sst xmlns="http://schemas.openxmlformats.org/spreadsheetml/2006/main" count="230" uniqueCount="47">
  <si>
    <t>Startjahr:</t>
  </si>
  <si>
    <t>Beginn</t>
  </si>
  <si>
    <t>Ende</t>
  </si>
  <si>
    <t>Vormittag</t>
  </si>
  <si>
    <t>Nachmittag</t>
  </si>
  <si>
    <t>Sollarbeitszeit</t>
  </si>
  <si>
    <t>Beschäftigungsgrad:</t>
  </si>
  <si>
    <t>Ist</t>
  </si>
  <si>
    <t>Arbeitszeit</t>
  </si>
  <si>
    <t>Soll</t>
  </si>
  <si>
    <t>Soll Arbeitszeit laufender Monat:</t>
  </si>
  <si>
    <t>Ist Arbeitszeit laufender Monat:</t>
  </si>
  <si>
    <t>Differenz:</t>
  </si>
  <si>
    <t>Ferienguthaben</t>
  </si>
  <si>
    <t>Ferienguthaben verbleibend:</t>
  </si>
  <si>
    <t>Bezogene Ferien</t>
  </si>
  <si>
    <t>Person:</t>
  </si>
  <si>
    <t>Bemerkungen Januar:</t>
  </si>
  <si>
    <t>Anzahl Monate:</t>
  </si>
  <si>
    <t>Inputdaten Mitarbeiter(in)</t>
  </si>
  <si>
    <t>Vortrag:</t>
  </si>
  <si>
    <t>Krankeitstage diesen Monat:</t>
  </si>
  <si>
    <t>Bemerkungen Februar:</t>
  </si>
  <si>
    <t>Bemerkungen März:</t>
  </si>
  <si>
    <t>Bemerkungen April:</t>
  </si>
  <si>
    <t>Bemerkungen Mai:</t>
  </si>
  <si>
    <t>Bemerkungen Juni:</t>
  </si>
  <si>
    <t>- 01.01. Neujahrstag (ganzer Tag frei)</t>
  </si>
  <si>
    <t>Bemerkungen August:</t>
  </si>
  <si>
    <t>Bemerkungen Juli:</t>
  </si>
  <si>
    <t>Bemerkungen September:</t>
  </si>
  <si>
    <t>Bemerkungen Oktober:</t>
  </si>
  <si>
    <t>Bemerkungen November:</t>
  </si>
  <si>
    <t>Bemerkungen Dezember:</t>
  </si>
  <si>
    <t>-01.11. Allerheiligen (ganzer Tag frei)</t>
  </si>
  <si>
    <t>Ferienguthaben Vorjahr</t>
  </si>
  <si>
    <t>- 02.01. Berchtoldstag (ganzer Tag frei)</t>
  </si>
  <si>
    <t>- 10.04: Karfreitag (ganzer Tag frei)</t>
  </si>
  <si>
    <t>- 30.04: Oster Montag (ganzer Tag frei)</t>
  </si>
  <si>
    <t>- 21.05: Auffahrt (ganzer Tag frei)</t>
  </si>
  <si>
    <t>- 01.06.: Pfingstmontag (ganzer Tag frei)</t>
  </si>
  <si>
    <t>- 25.12.:Weihnachte (ganzer Tag frei)</t>
  </si>
  <si>
    <t>Hans Muster</t>
  </si>
  <si>
    <t>Firmenname:</t>
  </si>
  <si>
    <t>Beispiel AG</t>
  </si>
  <si>
    <t>Ferien</t>
  </si>
  <si>
    <t>Brücke / vom Unternehmen geschenkt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</si>
</sst>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\,\ dd/mm/yyyy"/>
    <numFmt numFmtId="165" formatCode="mmmm\ yyyy;@"/>
    <numFmt numFmtId="166" formatCode="[h]:mm"/>
    <numFmt numFmtId="167" formatCode="0.00_ ;[Red]\-0.00\ "/>
    <numFmt numFmtId="168" formatCode="#,##0.00_ ;[Red]\-#,##0.00\ "/>
    <numFmt numFmtId="169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center"/>
    </xf>
    <xf numFmtId="20" fontId="1" fillId="0" borderId="1" xfId="0" applyNumberFormat="1" applyFont="1" applyBorder="1"/>
    <xf numFmtId="166" fontId="1" fillId="0" borderId="0" xfId="0" applyNumberFormat="1" applyFont="1"/>
    <xf numFmtId="2" fontId="1" fillId="0" borderId="0" xfId="0" applyNumberFormat="1" applyFont="1"/>
    <xf numFmtId="167" fontId="1" fillId="0" borderId="0" xfId="0" applyNumberFormat="1" applyFont="1"/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/>
    <xf numFmtId="167" fontId="1" fillId="0" borderId="3" xfId="0" applyNumberFormat="1" applyFont="1" applyBorder="1"/>
    <xf numFmtId="0" fontId="1" fillId="0" borderId="4" xfId="0" applyFont="1" applyBorder="1"/>
    <xf numFmtId="165" fontId="3" fillId="0" borderId="0" xfId="0" applyNumberFormat="1" applyFont="1" applyAlignment="1">
      <alignment horizontal="left"/>
    </xf>
    <xf numFmtId="0" fontId="2" fillId="0" borderId="0" xfId="0" applyFont="1"/>
    <xf numFmtId="20" fontId="1" fillId="0" borderId="5" xfId="0" applyNumberFormat="1" applyFont="1" applyBorder="1"/>
    <xf numFmtId="0" fontId="1" fillId="0" borderId="5" xfId="0" applyFont="1" applyBorder="1"/>
    <xf numFmtId="20" fontId="1" fillId="0" borderId="7" xfId="0" applyNumberFormat="1" applyFont="1" applyBorder="1"/>
    <xf numFmtId="0" fontId="1" fillId="0" borderId="7" xfId="0" applyFont="1" applyBorder="1"/>
    <xf numFmtId="46" fontId="1" fillId="0" borderId="0" xfId="0" applyNumberFormat="1" applyFont="1"/>
    <xf numFmtId="0" fontId="1" fillId="0" borderId="6" xfId="0" applyFont="1" applyBorder="1" applyAlignment="1">
      <alignment horizontal="center"/>
    </xf>
    <xf numFmtId="20" fontId="1" fillId="2" borderId="0" xfId="0" applyNumberFormat="1" applyFont="1" applyFill="1"/>
    <xf numFmtId="0" fontId="1" fillId="2" borderId="0" xfId="0" applyFont="1" applyFill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6" fontId="1" fillId="0" borderId="12" xfId="0" applyNumberFormat="1" applyFont="1" applyBorder="1"/>
    <xf numFmtId="166" fontId="1" fillId="0" borderId="13" xfId="0" applyNumberFormat="1" applyFont="1" applyBorder="1"/>
    <xf numFmtId="46" fontId="1" fillId="0" borderId="10" xfId="0" applyNumberFormat="1" applyFont="1" applyBorder="1" applyAlignment="1">
      <alignment horizontal="center"/>
    </xf>
    <xf numFmtId="0" fontId="5" fillId="0" borderId="2" xfId="0" applyFont="1" applyBorder="1"/>
    <xf numFmtId="168" fontId="1" fillId="0" borderId="3" xfId="0" applyNumberFormat="1" applyFont="1" applyBorder="1"/>
    <xf numFmtId="168" fontId="1" fillId="0" borderId="0" xfId="0" applyNumberFormat="1" applyFont="1"/>
    <xf numFmtId="20" fontId="4" fillId="2" borderId="0" xfId="0" applyNumberFormat="1" applyFont="1" applyFill="1"/>
    <xf numFmtId="0" fontId="4" fillId="2" borderId="0" xfId="0" applyFont="1" applyFill="1"/>
    <xf numFmtId="0" fontId="1" fillId="0" borderId="0" xfId="0" quotePrefix="1" applyFont="1"/>
    <xf numFmtId="169" fontId="1" fillId="0" borderId="0" xfId="0" applyNumberFormat="1" applyFont="1"/>
    <xf numFmtId="169" fontId="1" fillId="0" borderId="3" xfId="0" applyNumberFormat="1" applyFont="1" applyBorder="1"/>
    <xf numFmtId="166" fontId="1" fillId="3" borderId="12" xfId="0" applyNumberFormat="1" applyFont="1" applyFill="1" applyBorder="1"/>
    <xf numFmtId="164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3" borderId="0" xfId="0" quotePrefix="1" applyFont="1" applyFill="1"/>
    <xf numFmtId="0" fontId="1" fillId="3" borderId="0" xfId="0" applyFont="1" applyFill="1"/>
    <xf numFmtId="0" fontId="3" fillId="0" borderId="0" xfId="0" applyFont="1"/>
    <xf numFmtId="14" fontId="1" fillId="0" borderId="0" xfId="0" applyNumberFormat="1" applyFont="1"/>
    <xf numFmtId="9" fontId="1" fillId="0" borderId="0" xfId="0" applyNumberFormat="1" applyFont="1"/>
    <xf numFmtId="20" fontId="1" fillId="3" borderId="1" xfId="0" applyNumberFormat="1" applyFont="1" applyFill="1" applyBorder="1"/>
    <xf numFmtId="20" fontId="1" fillId="3" borderId="5" xfId="0" applyNumberFormat="1" applyFont="1" applyFill="1" applyBorder="1"/>
    <xf numFmtId="20" fontId="1" fillId="3" borderId="7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Standard" xfId="0" builtinId="0"/>
  </cellStyles>
  <dxfs count="60"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numFmt numFmtId="170" formatCode=";;;"/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D267-A55E-4339-9145-8AAB36B96CA7}">
  <sheetPr>
    <pageSetUpPr fitToPage="1"/>
  </sheetPr>
  <dimension ref="A1:K52"/>
  <sheetViews>
    <sheetView topLeftCell="A10" workbookViewId="0">
      <selection activeCell="B12" sqref="B12:B13"/>
    </sheetView>
  </sheetViews>
  <sheetFormatPr baseColWidth="10" defaultRowHeight="14.25" x14ac:dyDescent="0.2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16384" width="11.42578125" style="1"/>
  </cols>
  <sheetData>
    <row r="1" spans="1:11" ht="15" x14ac:dyDescent="0.25">
      <c r="A1" s="14">
        <f>A5</f>
        <v>43831</v>
      </c>
    </row>
    <row r="2" spans="1:11" ht="15" thickBot="1" x14ac:dyDescent="0.25"/>
    <row r="3" spans="1:11" ht="15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x14ac:dyDescent="0.2">
      <c r="A5" s="38">
        <f>Input!B4</f>
        <v>43831</v>
      </c>
      <c r="B5" s="47"/>
      <c r="C5" s="48"/>
      <c r="D5" s="49"/>
      <c r="E5" s="47"/>
      <c r="F5" s="22"/>
      <c r="G5" s="37">
        <f>IF(B5="Ferien",I5,C5-B5+E5-D5)</f>
        <v>0</v>
      </c>
      <c r="H5" s="32"/>
      <c r="I5" s="37">
        <v>0</v>
      </c>
      <c r="K5" s="6"/>
    </row>
    <row r="6" spans="1:11" x14ac:dyDescent="0.2">
      <c r="A6" s="38">
        <f>A5+1</f>
        <v>43832</v>
      </c>
      <c r="B6" s="39"/>
      <c r="C6" s="40"/>
      <c r="D6" s="41"/>
      <c r="E6" s="39"/>
      <c r="F6" s="23"/>
      <c r="G6" s="37">
        <f t="shared" ref="G6:G35" si="0">IF(B6="Ferien",I6,C6-B6+E6-D6)</f>
        <v>0</v>
      </c>
      <c r="H6" s="33"/>
      <c r="I6" s="37">
        <v>0</v>
      </c>
    </row>
    <row r="7" spans="1:11" x14ac:dyDescent="0.2">
      <c r="A7" s="2">
        <f t="shared" ref="A7:A35" si="1">A6+1</f>
        <v>43833</v>
      </c>
      <c r="B7" s="3"/>
      <c r="C7" s="17"/>
      <c r="D7" s="19"/>
      <c r="E7" s="3"/>
      <c r="F7" s="23"/>
      <c r="G7" s="26">
        <f t="shared" si="0"/>
        <v>0</v>
      </c>
      <c r="H7" s="33"/>
      <c r="I7" s="26">
        <f>Input!$B$5*Input!$B$6/5</f>
        <v>0.35</v>
      </c>
    </row>
    <row r="8" spans="1:11" x14ac:dyDescent="0.2">
      <c r="A8" s="2">
        <f t="shared" si="1"/>
        <v>43834</v>
      </c>
      <c r="B8" s="3"/>
      <c r="C8" s="17"/>
      <c r="D8" s="19"/>
      <c r="E8" s="3"/>
      <c r="F8" s="23"/>
      <c r="G8" s="26"/>
      <c r="H8" s="33"/>
      <c r="I8" s="26"/>
    </row>
    <row r="9" spans="1:11" x14ac:dyDescent="0.2">
      <c r="A9" s="2">
        <f t="shared" si="1"/>
        <v>43835</v>
      </c>
      <c r="B9" s="3"/>
      <c r="C9" s="17"/>
      <c r="D9" s="19"/>
      <c r="E9" s="3"/>
      <c r="F9" s="23"/>
      <c r="G9" s="26"/>
      <c r="H9" s="33"/>
      <c r="I9" s="26"/>
    </row>
    <row r="10" spans="1:11" x14ac:dyDescent="0.2">
      <c r="A10" s="2">
        <f t="shared" si="1"/>
        <v>43836</v>
      </c>
      <c r="B10" s="3"/>
      <c r="C10" s="17"/>
      <c r="D10" s="19"/>
      <c r="E10" s="3"/>
      <c r="F10" s="23"/>
      <c r="G10" s="26">
        <f t="shared" si="0"/>
        <v>0</v>
      </c>
      <c r="H10" s="33"/>
      <c r="I10" s="26">
        <f>Input!$B$5*Input!$B$6/5</f>
        <v>0.35</v>
      </c>
    </row>
    <row r="11" spans="1:11" x14ac:dyDescent="0.2">
      <c r="A11" s="2">
        <f t="shared" si="1"/>
        <v>43837</v>
      </c>
      <c r="B11" s="3"/>
      <c r="C11" s="17"/>
      <c r="D11" s="19"/>
      <c r="E11" s="3"/>
      <c r="F11" s="23"/>
      <c r="G11" s="26">
        <f t="shared" si="0"/>
        <v>0</v>
      </c>
      <c r="H11" s="33"/>
      <c r="I11" s="26">
        <f>Input!$B$5*Input!$B$6/5</f>
        <v>0.35</v>
      </c>
    </row>
    <row r="12" spans="1:11" x14ac:dyDescent="0.2">
      <c r="A12" s="2">
        <f t="shared" si="1"/>
        <v>43838</v>
      </c>
      <c r="B12" s="3"/>
      <c r="C12" s="17"/>
      <c r="D12" s="19"/>
      <c r="E12" s="3"/>
      <c r="F12" s="23"/>
      <c r="G12" s="26">
        <f t="shared" si="0"/>
        <v>0</v>
      </c>
      <c r="H12" s="33"/>
      <c r="I12" s="26">
        <f>Input!$B$5*Input!$B$6/5</f>
        <v>0.35</v>
      </c>
    </row>
    <row r="13" spans="1:11" x14ac:dyDescent="0.2">
      <c r="A13" s="2">
        <f t="shared" si="1"/>
        <v>43839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1" x14ac:dyDescent="0.2">
      <c r="A14" s="2">
        <f t="shared" si="1"/>
        <v>43840</v>
      </c>
      <c r="B14" s="3"/>
      <c r="C14" s="17"/>
      <c r="D14" s="19"/>
      <c r="E14" s="3"/>
      <c r="F14" s="23"/>
      <c r="G14" s="26">
        <f t="shared" si="0"/>
        <v>0</v>
      </c>
      <c r="H14" s="33"/>
      <c r="I14" s="26">
        <f>Input!$B$5*Input!$B$6/5</f>
        <v>0.35</v>
      </c>
    </row>
    <row r="15" spans="1:11" x14ac:dyDescent="0.2">
      <c r="A15" s="2">
        <f t="shared" si="1"/>
        <v>43841</v>
      </c>
      <c r="B15" s="3"/>
      <c r="C15" s="17"/>
      <c r="D15" s="19"/>
      <c r="E15" s="3"/>
      <c r="F15" s="23"/>
      <c r="G15" s="26"/>
      <c r="H15" s="33"/>
      <c r="I15" s="26"/>
    </row>
    <row r="16" spans="1:11" x14ac:dyDescent="0.2">
      <c r="A16" s="2">
        <f t="shared" si="1"/>
        <v>43842</v>
      </c>
      <c r="B16" s="3"/>
      <c r="C16" s="17"/>
      <c r="D16" s="19"/>
      <c r="E16" s="3"/>
      <c r="F16" s="23"/>
      <c r="G16" s="26"/>
      <c r="H16" s="33"/>
      <c r="I16" s="26"/>
    </row>
    <row r="17" spans="1:9" x14ac:dyDescent="0.2">
      <c r="A17" s="2">
        <f t="shared" si="1"/>
        <v>43843</v>
      </c>
      <c r="B17" s="3"/>
      <c r="C17" s="17"/>
      <c r="D17" s="19"/>
      <c r="E17" s="3"/>
      <c r="F17" s="23"/>
      <c r="G17" s="26">
        <f t="shared" si="0"/>
        <v>0</v>
      </c>
      <c r="H17" s="33"/>
      <c r="I17" s="26">
        <f>Input!$B$5*Input!$B$6/5</f>
        <v>0.35</v>
      </c>
    </row>
    <row r="18" spans="1:9" x14ac:dyDescent="0.2">
      <c r="A18" s="2">
        <f t="shared" si="1"/>
        <v>43844</v>
      </c>
      <c r="B18" s="3"/>
      <c r="C18" s="17"/>
      <c r="D18" s="19"/>
      <c r="E18" s="3"/>
      <c r="F18" s="23"/>
      <c r="G18" s="26">
        <f t="shared" si="0"/>
        <v>0</v>
      </c>
      <c r="H18" s="33"/>
      <c r="I18" s="26">
        <f>Input!$B$5*Input!$B$6/5</f>
        <v>0.35</v>
      </c>
    </row>
    <row r="19" spans="1:9" x14ac:dyDescent="0.2">
      <c r="A19" s="2">
        <f t="shared" si="1"/>
        <v>43845</v>
      </c>
      <c r="B19" s="3"/>
      <c r="C19" s="17"/>
      <c r="D19" s="19"/>
      <c r="E19" s="3"/>
      <c r="F19" s="23"/>
      <c r="G19" s="26">
        <f t="shared" si="0"/>
        <v>0</v>
      </c>
      <c r="H19" s="33"/>
      <c r="I19" s="26">
        <f>Input!$B$5*Input!$B$6/5</f>
        <v>0.35</v>
      </c>
    </row>
    <row r="20" spans="1:9" x14ac:dyDescent="0.2">
      <c r="A20" s="2">
        <f t="shared" si="1"/>
        <v>43846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x14ac:dyDescent="0.2">
      <c r="A21" s="2">
        <f t="shared" si="1"/>
        <v>43847</v>
      </c>
      <c r="B21" s="3"/>
      <c r="C21" s="17"/>
      <c r="D21" s="19"/>
      <c r="E21" s="3"/>
      <c r="F21" s="23"/>
      <c r="G21" s="26">
        <f t="shared" si="0"/>
        <v>0</v>
      </c>
      <c r="H21" s="33"/>
      <c r="I21" s="26">
        <f>Input!$B$5*Input!$B$6/5</f>
        <v>0.35</v>
      </c>
    </row>
    <row r="22" spans="1:9" x14ac:dyDescent="0.2">
      <c r="A22" s="2">
        <f t="shared" si="1"/>
        <v>43848</v>
      </c>
      <c r="B22" s="3"/>
      <c r="C22" s="17"/>
      <c r="D22" s="19"/>
      <c r="E22" s="3"/>
      <c r="F22" s="23"/>
      <c r="G22" s="26"/>
      <c r="H22" s="33"/>
      <c r="I22" s="26"/>
    </row>
    <row r="23" spans="1:9" x14ac:dyDescent="0.2">
      <c r="A23" s="2">
        <f t="shared" si="1"/>
        <v>43849</v>
      </c>
      <c r="B23" s="3"/>
      <c r="C23" s="17"/>
      <c r="D23" s="19"/>
      <c r="E23" s="3"/>
      <c r="F23" s="23"/>
      <c r="G23" s="26"/>
      <c r="H23" s="33"/>
      <c r="I23" s="26"/>
    </row>
    <row r="24" spans="1:9" x14ac:dyDescent="0.2">
      <c r="A24" s="2">
        <f t="shared" si="1"/>
        <v>43850</v>
      </c>
      <c r="B24" s="3"/>
      <c r="C24" s="17"/>
      <c r="D24" s="19"/>
      <c r="E24" s="3"/>
      <c r="F24" s="23"/>
      <c r="G24" s="26">
        <f t="shared" si="0"/>
        <v>0</v>
      </c>
      <c r="H24" s="33"/>
      <c r="I24" s="26">
        <f>Input!$B$5*Input!$B$6/5</f>
        <v>0.35</v>
      </c>
    </row>
    <row r="25" spans="1:9" x14ac:dyDescent="0.2">
      <c r="A25" s="2">
        <f t="shared" si="1"/>
        <v>43851</v>
      </c>
      <c r="B25" s="3"/>
      <c r="C25" s="17"/>
      <c r="D25" s="19"/>
      <c r="E25" s="3"/>
      <c r="F25" s="23"/>
      <c r="G25" s="26">
        <f t="shared" si="0"/>
        <v>0</v>
      </c>
      <c r="H25" s="33"/>
      <c r="I25" s="26">
        <f>Input!$B$5*Input!$B$6/5</f>
        <v>0.35</v>
      </c>
    </row>
    <row r="26" spans="1:9" x14ac:dyDescent="0.2">
      <c r="A26" s="2">
        <f t="shared" si="1"/>
        <v>43852</v>
      </c>
      <c r="B26" s="3"/>
      <c r="C26" s="17"/>
      <c r="D26" s="19"/>
      <c r="E26" s="3"/>
      <c r="F26" s="23"/>
      <c r="G26" s="26">
        <f t="shared" si="0"/>
        <v>0</v>
      </c>
      <c r="H26" s="33"/>
      <c r="I26" s="26">
        <f>Input!$B$5*Input!$B$6/5</f>
        <v>0.35</v>
      </c>
    </row>
    <row r="27" spans="1:9" x14ac:dyDescent="0.2">
      <c r="A27" s="2">
        <f t="shared" si="1"/>
        <v>43853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x14ac:dyDescent="0.2">
      <c r="A28" s="2">
        <f t="shared" si="1"/>
        <v>43854</v>
      </c>
      <c r="B28" s="3"/>
      <c r="C28" s="17"/>
      <c r="D28" s="19"/>
      <c r="E28" s="3"/>
      <c r="F28" s="23"/>
      <c r="G28" s="26">
        <f t="shared" si="0"/>
        <v>0</v>
      </c>
      <c r="H28" s="33"/>
      <c r="I28" s="26">
        <f>Input!$B$5*Input!$B$6/5</f>
        <v>0.35</v>
      </c>
    </row>
    <row r="29" spans="1:9" x14ac:dyDescent="0.2">
      <c r="A29" s="2">
        <f>A28+1</f>
        <v>43855</v>
      </c>
      <c r="B29" s="3"/>
      <c r="C29" s="17"/>
      <c r="D29" s="19"/>
      <c r="E29" s="3"/>
      <c r="F29" s="23"/>
      <c r="G29" s="26"/>
      <c r="H29" s="33"/>
      <c r="I29" s="26"/>
    </row>
    <row r="30" spans="1:9" x14ac:dyDescent="0.2">
      <c r="A30" s="2">
        <f t="shared" si="1"/>
        <v>43856</v>
      </c>
      <c r="B30" s="3"/>
      <c r="C30" s="17"/>
      <c r="D30" s="19"/>
      <c r="E30" s="3"/>
      <c r="F30" s="23"/>
      <c r="G30" s="26"/>
      <c r="H30" s="33"/>
      <c r="I30" s="26"/>
    </row>
    <row r="31" spans="1:9" x14ac:dyDescent="0.2">
      <c r="A31" s="2">
        <f t="shared" si="1"/>
        <v>43857</v>
      </c>
      <c r="B31" s="3"/>
      <c r="C31" s="17"/>
      <c r="D31" s="19"/>
      <c r="E31" s="3"/>
      <c r="F31" s="23"/>
      <c r="G31" s="26">
        <f t="shared" si="0"/>
        <v>0</v>
      </c>
      <c r="H31" s="33"/>
      <c r="I31" s="26">
        <f>Input!$B$5*Input!$B$6/5</f>
        <v>0.35</v>
      </c>
    </row>
    <row r="32" spans="1:9" x14ac:dyDescent="0.2">
      <c r="A32" s="2">
        <f t="shared" si="1"/>
        <v>43858</v>
      </c>
      <c r="B32" s="3"/>
      <c r="C32" s="17"/>
      <c r="D32" s="19"/>
      <c r="E32" s="3"/>
      <c r="F32" s="23"/>
      <c r="G32" s="26">
        <f t="shared" si="0"/>
        <v>0</v>
      </c>
      <c r="H32" s="33"/>
      <c r="I32" s="26">
        <f>Input!$B$5*Input!$B$6/5</f>
        <v>0.35</v>
      </c>
    </row>
    <row r="33" spans="1:9" x14ac:dyDescent="0.2">
      <c r="A33" s="2">
        <f t="shared" si="1"/>
        <v>43859</v>
      </c>
      <c r="B33" s="3"/>
      <c r="C33" s="17"/>
      <c r="D33" s="19"/>
      <c r="E33" s="3"/>
      <c r="F33" s="23"/>
      <c r="G33" s="26">
        <f t="shared" si="0"/>
        <v>0</v>
      </c>
      <c r="H33" s="33"/>
      <c r="I33" s="26">
        <f>Input!$B$5*Input!$B$6/5</f>
        <v>0.35</v>
      </c>
    </row>
    <row r="34" spans="1:9" x14ac:dyDescent="0.2">
      <c r="A34" s="2">
        <f t="shared" si="1"/>
        <v>43860</v>
      </c>
      <c r="B34" s="3"/>
      <c r="C34" s="17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x14ac:dyDescent="0.2">
      <c r="A35" s="2">
        <f t="shared" si="1"/>
        <v>43861</v>
      </c>
      <c r="B35" s="3"/>
      <c r="C35" s="3"/>
      <c r="D35" s="19"/>
      <c r="E35" s="3"/>
      <c r="F35" s="23"/>
      <c r="G35" s="26">
        <f t="shared" si="0"/>
        <v>0</v>
      </c>
      <c r="H35" s="33"/>
      <c r="I35" s="26">
        <f>Input!$B$5*Input!$B$6/5</f>
        <v>0.35</v>
      </c>
    </row>
    <row r="37" spans="1:9" ht="15" x14ac:dyDescent="0.25">
      <c r="A37" s="1" t="s">
        <v>20</v>
      </c>
      <c r="E37" s="15" t="s">
        <v>17</v>
      </c>
    </row>
    <row r="38" spans="1:9" x14ac:dyDescent="0.2">
      <c r="A38" s="1" t="s">
        <v>10</v>
      </c>
      <c r="C38" s="7">
        <f>SUM(I5:I35)*24</f>
        <v>176.39999999999992</v>
      </c>
      <c r="E38" s="34" t="s">
        <v>27</v>
      </c>
    </row>
    <row r="39" spans="1:9" x14ac:dyDescent="0.2">
      <c r="A39" s="9" t="s">
        <v>11</v>
      </c>
      <c r="B39" s="9"/>
      <c r="C39" s="10">
        <f>SUM(G5:G35)*24</f>
        <v>0</v>
      </c>
      <c r="E39" s="34" t="s">
        <v>36</v>
      </c>
    </row>
    <row r="40" spans="1:9" ht="15" thickBot="1" x14ac:dyDescent="0.25">
      <c r="A40" s="11" t="s">
        <v>12</v>
      </c>
      <c r="B40" s="11"/>
      <c r="C40" s="12">
        <f>C39-C38</f>
        <v>-176.39999999999992</v>
      </c>
    </row>
    <row r="41" spans="1:9" ht="15" thickTop="1" x14ac:dyDescent="0.2"/>
    <row r="42" spans="1:9" x14ac:dyDescent="0.2">
      <c r="A42" s="1" t="s">
        <v>35</v>
      </c>
      <c r="C42" s="1">
        <f>Input!B9</f>
        <v>1</v>
      </c>
    </row>
    <row r="43" spans="1:9" x14ac:dyDescent="0.2">
      <c r="A43" s="1" t="s">
        <v>13</v>
      </c>
      <c r="C43" s="35">
        <f>Input!$B$7/12*Input!B8</f>
        <v>25</v>
      </c>
    </row>
    <row r="44" spans="1:9" x14ac:dyDescent="0.2">
      <c r="A44" s="9" t="s">
        <v>15</v>
      </c>
      <c r="B44" s="9"/>
      <c r="C44" s="9">
        <f>COUNTIF(B5:B35, "Ferien")</f>
        <v>0</v>
      </c>
    </row>
    <row r="45" spans="1:9" ht="15" thickBot="1" x14ac:dyDescent="0.25">
      <c r="A45" s="11" t="s">
        <v>14</v>
      </c>
      <c r="B45" s="11"/>
      <c r="C45" s="36">
        <f>C42+C43-C44</f>
        <v>26</v>
      </c>
    </row>
    <row r="46" spans="1:9" ht="15" thickTop="1" x14ac:dyDescent="0.2"/>
    <row r="48" spans="1:9" ht="15" thickBot="1" x14ac:dyDescent="0.25">
      <c r="A48" s="13" t="s">
        <v>21</v>
      </c>
      <c r="B48" s="13"/>
      <c r="C48" s="13">
        <f>COUNTIF(B5:B35, "Krank")</f>
        <v>0</v>
      </c>
    </row>
    <row r="49" spans="1:3" ht="15" thickTop="1" x14ac:dyDescent="0.2"/>
    <row r="50" spans="1:3" ht="45.75" customHeight="1" x14ac:dyDescent="0.2">
      <c r="A50" s="29"/>
      <c r="B50" s="29"/>
      <c r="C50" s="29"/>
    </row>
    <row r="51" spans="1:3" x14ac:dyDescent="0.2">
      <c r="A51" s="1" t="str">
        <f>Input!B2</f>
        <v>Beispiel AG</v>
      </c>
    </row>
    <row r="52" spans="1:3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59" priority="3">
      <formula>WEEKDAY(A5,2)&gt;5</formula>
    </cfRule>
  </conditionalFormatting>
  <conditionalFormatting sqref="A32:A33">
    <cfRule type="expression" dxfId="58" priority="1">
      <formula>MONTH(A33)&gt;MONTH(A$24)</formula>
    </cfRule>
    <cfRule type="expression" dxfId="57" priority="2">
      <formula>MONTH(B33)&gt;MONTH(B$24)</formula>
    </cfRule>
  </conditionalFormatting>
  <conditionalFormatting sqref="A34:A35">
    <cfRule type="expression" dxfId="56" priority="6">
      <formula>MONTH(#REF!)&gt;MONTH(A$24)</formula>
    </cfRule>
    <cfRule type="expression" dxfId="55" priority="7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9A97-4410-4438-B448-900D785B3BA9}">
  <sheetPr>
    <pageSetUpPr fitToPage="1"/>
  </sheetPr>
  <dimension ref="A1:K52"/>
  <sheetViews>
    <sheetView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44105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EOMONTH(September!A5,0)+1</f>
        <v>44105</v>
      </c>
      <c r="B5" s="5"/>
      <c r="C5" s="16"/>
      <c r="D5" s="18"/>
      <c r="E5" s="5"/>
      <c r="F5" s="22"/>
      <c r="G5" s="26">
        <f>IF(B5="Ferien",I5,C5-B5+E5-D5)</f>
        <v>0</v>
      </c>
      <c r="H5" s="32"/>
      <c r="I5" s="26">
        <f>Input!$B$5*Input!$B$6/5</f>
        <v>0.35</v>
      </c>
      <c r="K5" s="6"/>
    </row>
    <row r="6" spans="1:11" s="1" customFormat="1" ht="14.25" x14ac:dyDescent="0.2">
      <c r="A6" s="2">
        <f>A5+1</f>
        <v>44106</v>
      </c>
      <c r="B6" s="5"/>
      <c r="C6" s="16"/>
      <c r="D6" s="18"/>
      <c r="E6" s="5"/>
      <c r="F6" s="23"/>
      <c r="G6" s="26">
        <f t="shared" ref="G6:G34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5" si="1">A6+1</f>
        <v>44107</v>
      </c>
      <c r="B7" s="5"/>
      <c r="C7" s="16"/>
      <c r="D7" s="18"/>
      <c r="E7" s="5"/>
      <c r="F7" s="23"/>
      <c r="G7" s="26"/>
      <c r="H7" s="33"/>
      <c r="I7" s="26"/>
    </row>
    <row r="8" spans="1:11" s="1" customFormat="1" ht="14.25" x14ac:dyDescent="0.2">
      <c r="A8" s="2">
        <f t="shared" si="1"/>
        <v>44108</v>
      </c>
      <c r="B8" s="5"/>
      <c r="C8" s="16"/>
      <c r="D8" s="18"/>
      <c r="E8" s="5"/>
      <c r="F8" s="23"/>
      <c r="G8" s="26"/>
      <c r="H8" s="33"/>
      <c r="I8" s="26"/>
    </row>
    <row r="9" spans="1:11" s="1" customFormat="1" ht="14.25" x14ac:dyDescent="0.2">
      <c r="A9" s="2">
        <f t="shared" si="1"/>
        <v>44109</v>
      </c>
      <c r="B9" s="3"/>
      <c r="C9" s="17"/>
      <c r="D9" s="19"/>
      <c r="E9" s="3"/>
      <c r="F9" s="23"/>
      <c r="G9" s="26">
        <f t="shared" si="0"/>
        <v>0</v>
      </c>
      <c r="H9" s="33"/>
      <c r="I9" s="26">
        <f>Input!$B$5*Input!$B$6/5</f>
        <v>0.35</v>
      </c>
    </row>
    <row r="10" spans="1:11" s="1" customFormat="1" ht="14.25" x14ac:dyDescent="0.2">
      <c r="A10" s="2">
        <f t="shared" si="1"/>
        <v>44110</v>
      </c>
      <c r="B10" s="3"/>
      <c r="C10" s="17"/>
      <c r="D10" s="19"/>
      <c r="E10" s="3"/>
      <c r="F10" s="23"/>
      <c r="G10" s="26">
        <f t="shared" si="0"/>
        <v>0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1"/>
        <v>44111</v>
      </c>
      <c r="B11" s="3"/>
      <c r="C11" s="17"/>
      <c r="D11" s="19"/>
      <c r="E11" s="3"/>
      <c r="F11" s="23"/>
      <c r="G11" s="26">
        <f t="shared" si="0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1"/>
        <v>44112</v>
      </c>
      <c r="B12" s="3"/>
      <c r="C12" s="17"/>
      <c r="D12" s="19"/>
      <c r="E12" s="3"/>
      <c r="F12" s="23"/>
      <c r="G12" s="26">
        <f t="shared" si="0"/>
        <v>0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1"/>
        <v>44113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2">
        <f t="shared" si="1"/>
        <v>44114</v>
      </c>
      <c r="B14" s="3"/>
      <c r="C14" s="17"/>
      <c r="D14" s="19"/>
      <c r="E14" s="3"/>
      <c r="F14" s="23"/>
      <c r="G14" s="26"/>
      <c r="H14" s="33"/>
      <c r="I14" s="26"/>
    </row>
    <row r="15" spans="1:11" s="1" customFormat="1" ht="14.25" x14ac:dyDescent="0.2">
      <c r="A15" s="2">
        <f t="shared" si="1"/>
        <v>44115</v>
      </c>
      <c r="B15" s="3"/>
      <c r="C15" s="17"/>
      <c r="D15" s="19"/>
      <c r="E15" s="3"/>
      <c r="F15" s="23"/>
      <c r="G15" s="26"/>
      <c r="H15" s="33"/>
      <c r="I15" s="26"/>
    </row>
    <row r="16" spans="1:11" s="1" customFormat="1" ht="14.25" x14ac:dyDescent="0.2">
      <c r="A16" s="2">
        <f t="shared" si="1"/>
        <v>44116</v>
      </c>
      <c r="B16" s="3"/>
      <c r="C16" s="17"/>
      <c r="D16" s="19"/>
      <c r="E16" s="3"/>
      <c r="F16" s="23"/>
      <c r="G16" s="26">
        <f t="shared" si="0"/>
        <v>0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1"/>
        <v>44117</v>
      </c>
      <c r="B17" s="3"/>
      <c r="C17" s="17"/>
      <c r="D17" s="19"/>
      <c r="E17" s="3"/>
      <c r="F17" s="23"/>
      <c r="G17" s="26">
        <f t="shared" si="0"/>
        <v>0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1"/>
        <v>44118</v>
      </c>
      <c r="B18" s="5"/>
      <c r="C18" s="16"/>
      <c r="D18" s="18"/>
      <c r="E18" s="5"/>
      <c r="F18" s="23"/>
      <c r="G18" s="26">
        <f t="shared" si="0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1"/>
        <v>44119</v>
      </c>
      <c r="B19" s="3"/>
      <c r="C19" s="17"/>
      <c r="D19" s="19"/>
      <c r="E19" s="3"/>
      <c r="F19" s="23"/>
      <c r="G19" s="26">
        <f t="shared" si="0"/>
        <v>0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1"/>
        <v>44120</v>
      </c>
      <c r="B20" s="5"/>
      <c r="C20" s="16"/>
      <c r="D20" s="18"/>
      <c r="E20" s="5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44121</v>
      </c>
      <c r="B21" s="5"/>
      <c r="C21" s="16"/>
      <c r="D21" s="18"/>
      <c r="E21" s="5"/>
      <c r="F21" s="23"/>
      <c r="G21" s="26"/>
      <c r="H21" s="33"/>
      <c r="I21" s="26"/>
    </row>
    <row r="22" spans="1:9" s="1" customFormat="1" ht="14.25" x14ac:dyDescent="0.2">
      <c r="A22" s="2">
        <f t="shared" si="1"/>
        <v>44122</v>
      </c>
      <c r="B22" s="5"/>
      <c r="C22" s="16"/>
      <c r="D22" s="18"/>
      <c r="E22" s="5"/>
      <c r="F22" s="23"/>
      <c r="G22" s="26"/>
      <c r="H22" s="33"/>
      <c r="I22" s="26"/>
    </row>
    <row r="23" spans="1:9" s="1" customFormat="1" ht="14.25" x14ac:dyDescent="0.2">
      <c r="A23" s="2">
        <f t="shared" si="1"/>
        <v>44123</v>
      </c>
      <c r="B23" s="3"/>
      <c r="C23" s="17"/>
      <c r="D23" s="19"/>
      <c r="E23" s="3"/>
      <c r="F23" s="23"/>
      <c r="G23" s="26">
        <f t="shared" si="0"/>
        <v>0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1"/>
        <v>44124</v>
      </c>
      <c r="B24" s="3"/>
      <c r="C24" s="17"/>
      <c r="D24" s="19"/>
      <c r="E24" s="3"/>
      <c r="F24" s="23"/>
      <c r="G24" s="26">
        <f t="shared" si="0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1"/>
        <v>44125</v>
      </c>
      <c r="B25" s="5"/>
      <c r="C25" s="16"/>
      <c r="D25" s="18"/>
      <c r="E25" s="5"/>
      <c r="F25" s="23"/>
      <c r="G25" s="26">
        <f t="shared" si="0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1"/>
        <v>44126</v>
      </c>
      <c r="B26" s="3"/>
      <c r="C26" s="17"/>
      <c r="D26" s="19"/>
      <c r="E26" s="3"/>
      <c r="F26" s="23"/>
      <c r="G26" s="26">
        <f t="shared" si="0"/>
        <v>0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1"/>
        <v>44127</v>
      </c>
      <c r="B27" s="5"/>
      <c r="C27" s="16"/>
      <c r="D27" s="18"/>
      <c r="E27" s="5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44128</v>
      </c>
      <c r="B28" s="5"/>
      <c r="C28" s="16"/>
      <c r="D28" s="18"/>
      <c r="E28" s="5"/>
      <c r="F28" s="23"/>
      <c r="G28" s="26"/>
      <c r="H28" s="33"/>
      <c r="I28" s="26"/>
    </row>
    <row r="29" spans="1:9" s="1" customFormat="1" ht="14.25" x14ac:dyDescent="0.2">
      <c r="A29" s="2">
        <f t="shared" si="1"/>
        <v>44129</v>
      </c>
      <c r="B29" s="5"/>
      <c r="C29" s="16"/>
      <c r="D29" s="18"/>
      <c r="E29" s="5"/>
      <c r="F29" s="23"/>
      <c r="G29" s="26"/>
      <c r="H29" s="33"/>
      <c r="I29" s="26"/>
    </row>
    <row r="30" spans="1:9" s="1" customFormat="1" ht="14.25" x14ac:dyDescent="0.2">
      <c r="A30" s="2">
        <f t="shared" si="1"/>
        <v>44130</v>
      </c>
      <c r="B30" s="3"/>
      <c r="C30" s="17"/>
      <c r="D30" s="19"/>
      <c r="E30" s="3"/>
      <c r="F30" s="23"/>
      <c r="G30" s="26">
        <f t="shared" si="0"/>
        <v>0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1"/>
        <v>44131</v>
      </c>
      <c r="B31" s="3"/>
      <c r="C31" s="17"/>
      <c r="D31" s="19"/>
      <c r="E31" s="3"/>
      <c r="F31" s="23"/>
      <c r="G31" s="26">
        <f t="shared" si="0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1"/>
        <v>44132</v>
      </c>
      <c r="B32" s="5"/>
      <c r="C32" s="16"/>
      <c r="D32" s="18"/>
      <c r="E32" s="5"/>
      <c r="F32" s="23"/>
      <c r="G32" s="26">
        <f t="shared" si="0"/>
        <v>0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1"/>
        <v>44133</v>
      </c>
      <c r="B33" s="3"/>
      <c r="C33" s="17"/>
      <c r="D33" s="19"/>
      <c r="E33" s="3"/>
      <c r="F33" s="23"/>
      <c r="G33" s="26">
        <f t="shared" si="0"/>
        <v>0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1"/>
        <v>44134</v>
      </c>
      <c r="B34" s="5"/>
      <c r="C34" s="16"/>
      <c r="D34" s="18"/>
      <c r="E34" s="5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ht="14.25" x14ac:dyDescent="0.2">
      <c r="A35" s="2">
        <f t="shared" si="1"/>
        <v>44135</v>
      </c>
      <c r="B35" s="5"/>
      <c r="C35" s="5"/>
      <c r="D35" s="18"/>
      <c r="E35" s="5"/>
      <c r="F35" s="23"/>
      <c r="G35" s="26"/>
      <c r="H35" s="33"/>
      <c r="I35" s="26"/>
    </row>
    <row r="36" spans="1:9" s="1" customFormat="1" ht="14.25" x14ac:dyDescent="0.2"/>
    <row r="37" spans="1:9" s="1" customFormat="1" x14ac:dyDescent="0.25">
      <c r="A37" s="1" t="s">
        <v>20</v>
      </c>
      <c r="C37" s="31">
        <f>September!C40</f>
        <v>-780.78333333333308</v>
      </c>
      <c r="E37" s="15" t="s">
        <v>31</v>
      </c>
    </row>
    <row r="38" spans="1:9" s="1" customFormat="1" x14ac:dyDescent="0.25">
      <c r="A38" s="1" t="s">
        <v>10</v>
      </c>
      <c r="C38" s="7">
        <f>SUM(I5:I35)*24</f>
        <v>184.79999999999993</v>
      </c>
      <c r="E38" s="15"/>
    </row>
    <row r="39" spans="1:9" s="1" customFormat="1" ht="14.25" x14ac:dyDescent="0.2">
      <c r="A39" s="9" t="s">
        <v>11</v>
      </c>
      <c r="B39" s="9"/>
      <c r="C39" s="10">
        <f>SUM(G5:G35)*24</f>
        <v>0</v>
      </c>
    </row>
    <row r="40" spans="1:9" s="1" customFormat="1" thickBot="1" x14ac:dyDescent="0.25">
      <c r="A40" s="11" t="s">
        <v>12</v>
      </c>
      <c r="B40" s="11"/>
      <c r="C40" s="30">
        <f>C39-C38+C37</f>
        <v>-965.58333333333303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September!C43</f>
        <v>26</v>
      </c>
    </row>
    <row r="44" spans="1:9" s="1" customFormat="1" ht="14.25" x14ac:dyDescent="0.2">
      <c r="A44" s="9" t="s">
        <v>15</v>
      </c>
      <c r="B44" s="9"/>
      <c r="C44" s="9">
        <f>September!C44+COUNTIF(Oktober!B5:B35,"Ferien")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COUNTIF(B5:B35,"Krank")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14" priority="3">
      <formula>WEEKDAY(A5,2)&gt;5</formula>
    </cfRule>
  </conditionalFormatting>
  <conditionalFormatting sqref="A32:A33">
    <cfRule type="expression" dxfId="13" priority="1">
      <formula>MONTH(A33)&gt;MONTH(A$24)</formula>
    </cfRule>
    <cfRule type="expression" dxfId="12" priority="2">
      <formula>MONTH(B33)&gt;MONTH(B$24)</formula>
    </cfRule>
  </conditionalFormatting>
  <conditionalFormatting sqref="A34:A35">
    <cfRule type="expression" dxfId="11" priority="4">
      <formula>MONTH(#REF!)&gt;MONTH(A$24)</formula>
    </cfRule>
    <cfRule type="expression" dxfId="10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E5445-4B3E-422D-A4C5-1C052B4FB63B}">
  <sheetPr>
    <pageSetUpPr fitToPage="1"/>
  </sheetPr>
  <dimension ref="A1:K52"/>
  <sheetViews>
    <sheetView topLeftCell="A13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44136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EOMONTH(Oktober!A5,0)+1</f>
        <v>44136</v>
      </c>
      <c r="B5" s="5"/>
      <c r="C5" s="16"/>
      <c r="D5" s="18"/>
      <c r="E5" s="5"/>
      <c r="F5" s="22"/>
      <c r="G5" s="26">
        <f>IF(B5="Ferien",I5,C5-B5+E5-D5)</f>
        <v>0</v>
      </c>
      <c r="H5" s="32"/>
      <c r="I5" s="26"/>
      <c r="K5" s="6"/>
    </row>
    <row r="6" spans="1:11" s="1" customFormat="1" ht="14.25" x14ac:dyDescent="0.2">
      <c r="A6" s="2">
        <f>A5+1</f>
        <v>44137</v>
      </c>
      <c r="B6" s="3"/>
      <c r="C6" s="17"/>
      <c r="D6" s="19"/>
      <c r="E6" s="3"/>
      <c r="F6" s="23"/>
      <c r="G6" s="26">
        <f t="shared" ref="G6:G34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4" si="1">A6+1</f>
        <v>44138</v>
      </c>
      <c r="B7" s="3"/>
      <c r="C7" s="17"/>
      <c r="D7" s="19"/>
      <c r="E7" s="3"/>
      <c r="F7" s="23"/>
      <c r="G7" s="26">
        <f t="shared" si="0"/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1"/>
        <v>44139</v>
      </c>
      <c r="B8" s="3"/>
      <c r="C8" s="17"/>
      <c r="D8" s="19"/>
      <c r="E8" s="3"/>
      <c r="F8" s="23"/>
      <c r="G8" s="26">
        <f t="shared" si="0"/>
        <v>0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1"/>
        <v>44140</v>
      </c>
      <c r="B9" s="3"/>
      <c r="C9" s="17"/>
      <c r="D9" s="19"/>
      <c r="E9" s="3"/>
      <c r="F9" s="23"/>
      <c r="G9" s="26">
        <f t="shared" si="0"/>
        <v>0</v>
      </c>
      <c r="H9" s="33"/>
      <c r="I9" s="26">
        <f>Input!$B$5*Input!$B$6/5</f>
        <v>0.35</v>
      </c>
    </row>
    <row r="10" spans="1:11" s="1" customFormat="1" ht="14.25" x14ac:dyDescent="0.2">
      <c r="A10" s="2">
        <f t="shared" si="1"/>
        <v>44141</v>
      </c>
      <c r="B10" s="5"/>
      <c r="C10" s="16"/>
      <c r="D10" s="18"/>
      <c r="E10" s="5"/>
      <c r="F10" s="23"/>
      <c r="G10" s="26">
        <f t="shared" si="0"/>
        <v>0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1"/>
        <v>44142</v>
      </c>
      <c r="B11" s="5"/>
      <c r="C11" s="16"/>
      <c r="D11" s="18"/>
      <c r="E11" s="5"/>
      <c r="F11" s="23"/>
      <c r="G11" s="26"/>
      <c r="H11" s="33"/>
      <c r="I11" s="26"/>
    </row>
    <row r="12" spans="1:11" s="1" customFormat="1" ht="14.25" x14ac:dyDescent="0.2">
      <c r="A12" s="2">
        <f t="shared" si="1"/>
        <v>44143</v>
      </c>
      <c r="B12" s="5"/>
      <c r="C12" s="16"/>
      <c r="D12" s="18"/>
      <c r="E12" s="5"/>
      <c r="F12" s="23"/>
      <c r="G12" s="26"/>
      <c r="H12" s="33"/>
      <c r="I12" s="26"/>
    </row>
    <row r="13" spans="1:11" s="1" customFormat="1" ht="14.25" x14ac:dyDescent="0.2">
      <c r="A13" s="2">
        <f t="shared" si="1"/>
        <v>44144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2">
        <f t="shared" si="1"/>
        <v>44145</v>
      </c>
      <c r="B14" s="3"/>
      <c r="C14" s="17"/>
      <c r="D14" s="19"/>
      <c r="E14" s="3"/>
      <c r="F14" s="23"/>
      <c r="G14" s="26">
        <f t="shared" si="0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1"/>
        <v>44146</v>
      </c>
      <c r="B15" s="3"/>
      <c r="C15" s="17"/>
      <c r="D15" s="19"/>
      <c r="E15" s="3"/>
      <c r="F15" s="23"/>
      <c r="G15" s="26">
        <f t="shared" si="0"/>
        <v>0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1"/>
        <v>44147</v>
      </c>
      <c r="B16" s="3"/>
      <c r="C16" s="17"/>
      <c r="D16" s="19"/>
      <c r="E16" s="3"/>
      <c r="F16" s="23"/>
      <c r="G16" s="26">
        <f t="shared" si="0"/>
        <v>0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1"/>
        <v>44148</v>
      </c>
      <c r="B17" s="5"/>
      <c r="C17" s="16"/>
      <c r="D17" s="18"/>
      <c r="E17" s="5"/>
      <c r="F17" s="23"/>
      <c r="G17" s="26">
        <f t="shared" si="0"/>
        <v>0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1"/>
        <v>44149</v>
      </c>
      <c r="B18" s="5"/>
      <c r="C18" s="16"/>
      <c r="D18" s="18"/>
      <c r="E18" s="5"/>
      <c r="F18" s="23"/>
      <c r="G18" s="26"/>
      <c r="H18" s="33"/>
      <c r="I18" s="26"/>
    </row>
    <row r="19" spans="1:9" s="1" customFormat="1" ht="14.25" x14ac:dyDescent="0.2">
      <c r="A19" s="2">
        <f t="shared" si="1"/>
        <v>44150</v>
      </c>
      <c r="B19" s="5"/>
      <c r="C19" s="16"/>
      <c r="D19" s="18"/>
      <c r="E19" s="5"/>
      <c r="F19" s="23"/>
      <c r="G19" s="26"/>
      <c r="H19" s="33"/>
      <c r="I19" s="26"/>
    </row>
    <row r="20" spans="1:9" s="1" customFormat="1" ht="14.25" x14ac:dyDescent="0.2">
      <c r="A20" s="2">
        <f t="shared" si="1"/>
        <v>44151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44152</v>
      </c>
      <c r="B21" s="3"/>
      <c r="C21" s="17"/>
      <c r="D21" s="19"/>
      <c r="E21" s="3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44153</v>
      </c>
      <c r="B22" s="5"/>
      <c r="C22" s="16"/>
      <c r="D22" s="18"/>
      <c r="E22" s="5"/>
      <c r="F22" s="23"/>
      <c r="G22" s="26">
        <f t="shared" si="0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1"/>
        <v>44154</v>
      </c>
      <c r="B23" s="3"/>
      <c r="C23" s="17"/>
      <c r="D23" s="19"/>
      <c r="E23" s="3"/>
      <c r="F23" s="23"/>
      <c r="G23" s="26">
        <f t="shared" si="0"/>
        <v>0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1"/>
        <v>44155</v>
      </c>
      <c r="B24" s="5"/>
      <c r="C24" s="16"/>
      <c r="D24" s="18"/>
      <c r="E24" s="5"/>
      <c r="F24" s="23"/>
      <c r="G24" s="26">
        <f t="shared" si="0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1"/>
        <v>44156</v>
      </c>
      <c r="B25" s="5"/>
      <c r="C25" s="16"/>
      <c r="D25" s="18"/>
      <c r="E25" s="5"/>
      <c r="F25" s="23"/>
      <c r="G25" s="26"/>
      <c r="H25" s="33"/>
      <c r="I25" s="26"/>
    </row>
    <row r="26" spans="1:9" s="1" customFormat="1" ht="14.25" x14ac:dyDescent="0.2">
      <c r="A26" s="2">
        <f t="shared" si="1"/>
        <v>44157</v>
      </c>
      <c r="B26" s="5"/>
      <c r="C26" s="16"/>
      <c r="D26" s="18"/>
      <c r="E26" s="5"/>
      <c r="F26" s="23"/>
      <c r="G26" s="26"/>
      <c r="H26" s="33"/>
      <c r="I26" s="26"/>
    </row>
    <row r="27" spans="1:9" s="1" customFormat="1" ht="14.25" x14ac:dyDescent="0.2">
      <c r="A27" s="2">
        <f t="shared" si="1"/>
        <v>44158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44159</v>
      </c>
      <c r="B28" s="3"/>
      <c r="C28" s="17"/>
      <c r="D28" s="19"/>
      <c r="E28" s="3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1"/>
        <v>44160</v>
      </c>
      <c r="B29" s="5"/>
      <c r="C29" s="16"/>
      <c r="D29" s="18"/>
      <c r="E29" s="5"/>
      <c r="F29" s="23"/>
      <c r="G29" s="26">
        <f t="shared" si="0"/>
        <v>0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1"/>
        <v>44161</v>
      </c>
      <c r="B30" s="3"/>
      <c r="C30" s="17"/>
      <c r="D30" s="19"/>
      <c r="E30" s="3"/>
      <c r="F30" s="23"/>
      <c r="G30" s="26">
        <f t="shared" si="0"/>
        <v>0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1"/>
        <v>44162</v>
      </c>
      <c r="B31" s="5"/>
      <c r="C31" s="16"/>
      <c r="D31" s="18"/>
      <c r="E31" s="5"/>
      <c r="F31" s="23"/>
      <c r="G31" s="26">
        <f t="shared" si="0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1"/>
        <v>44163</v>
      </c>
      <c r="B32" s="5"/>
      <c r="C32" s="16"/>
      <c r="D32" s="18"/>
      <c r="E32" s="5"/>
      <c r="F32" s="23"/>
      <c r="G32" s="26"/>
      <c r="H32" s="33"/>
      <c r="I32" s="26"/>
    </row>
    <row r="33" spans="1:9" s="1" customFormat="1" ht="14.25" x14ac:dyDescent="0.2">
      <c r="A33" s="2">
        <f t="shared" si="1"/>
        <v>44164</v>
      </c>
      <c r="B33" s="5"/>
      <c r="C33" s="16"/>
      <c r="D33" s="18"/>
      <c r="E33" s="5"/>
      <c r="F33" s="23"/>
      <c r="G33" s="26"/>
      <c r="H33" s="33"/>
      <c r="I33" s="26"/>
    </row>
    <row r="34" spans="1:9" s="1" customFormat="1" ht="14.25" x14ac:dyDescent="0.2">
      <c r="A34" s="2">
        <f t="shared" si="1"/>
        <v>44165</v>
      </c>
      <c r="B34" s="3"/>
      <c r="C34" s="17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ht="14.25" x14ac:dyDescent="0.2">
      <c r="A35" s="2"/>
      <c r="B35" s="3"/>
      <c r="C35" s="3"/>
      <c r="D35" s="19"/>
      <c r="E35" s="3"/>
      <c r="F35" s="23"/>
      <c r="G35" s="26"/>
      <c r="H35" s="33"/>
      <c r="I35" s="26"/>
    </row>
    <row r="36" spans="1:9" s="1" customFormat="1" ht="14.25" x14ac:dyDescent="0.2"/>
    <row r="37" spans="1:9" s="1" customFormat="1" x14ac:dyDescent="0.25">
      <c r="A37" s="1" t="s">
        <v>20</v>
      </c>
      <c r="C37" s="31">
        <f>Oktober!C40</f>
        <v>-965.58333333333303</v>
      </c>
      <c r="E37" s="15" t="s">
        <v>32</v>
      </c>
    </row>
    <row r="38" spans="1:9" s="1" customFormat="1" ht="14.25" x14ac:dyDescent="0.2">
      <c r="A38" s="1" t="s">
        <v>10</v>
      </c>
      <c r="C38" s="7">
        <f>SUM(I5:I35)*24</f>
        <v>176.39999999999992</v>
      </c>
      <c r="E38" s="34" t="s">
        <v>34</v>
      </c>
    </row>
    <row r="39" spans="1:9" s="1" customFormat="1" ht="14.25" x14ac:dyDescent="0.2">
      <c r="A39" s="9" t="s">
        <v>11</v>
      </c>
      <c r="B39" s="9"/>
      <c r="C39" s="10">
        <f>SUM(G5:G34)*24</f>
        <v>0</v>
      </c>
    </row>
    <row r="40" spans="1:9" s="1" customFormat="1" thickBot="1" x14ac:dyDescent="0.25">
      <c r="A40" s="11" t="s">
        <v>12</v>
      </c>
      <c r="B40" s="11"/>
      <c r="C40" s="30">
        <f>C39-C38+C37</f>
        <v>-1141.9833333333329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Oktober!C43</f>
        <v>26</v>
      </c>
    </row>
    <row r="44" spans="1:9" s="1" customFormat="1" ht="14.25" x14ac:dyDescent="0.2">
      <c r="A44" s="9" t="s">
        <v>15</v>
      </c>
      <c r="B44" s="9"/>
      <c r="C44" s="9">
        <f>Oktober!C44+COUNTIF(November!B5:B34,"Ferien")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COUNTIF(B5:B35,"Krank")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9" priority="3">
      <formula>WEEKDAY(A5,2)&gt;5</formula>
    </cfRule>
  </conditionalFormatting>
  <conditionalFormatting sqref="A32:A33">
    <cfRule type="expression" dxfId="8" priority="1">
      <formula>MONTH(A33)&gt;MONTH(A$24)</formula>
    </cfRule>
    <cfRule type="expression" dxfId="7" priority="2">
      <formula>MONTH(B33)&gt;MONTH(B$24)</formula>
    </cfRule>
  </conditionalFormatting>
  <conditionalFormatting sqref="A34:A35">
    <cfRule type="expression" dxfId="6" priority="4">
      <formula>MONTH(#REF!)&gt;MONTH(A$24)</formula>
    </cfRule>
    <cfRule type="expression" dxfId="5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97FF-F8C3-480C-A09F-5F1FD94533D7}">
  <sheetPr>
    <pageSetUpPr fitToPage="1"/>
  </sheetPr>
  <dimension ref="A1:K52"/>
  <sheetViews>
    <sheetView topLeftCell="A16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44166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EOMONTH(November!A5,0)+1</f>
        <v>44166</v>
      </c>
      <c r="B5" s="5"/>
      <c r="C5" s="16"/>
      <c r="D5" s="18"/>
      <c r="E5" s="5"/>
      <c r="F5" s="22"/>
      <c r="G5" s="26">
        <f>IF(B5="Ferien",I5,C5-B5+E5-D5)</f>
        <v>0</v>
      </c>
      <c r="H5" s="32"/>
      <c r="I5" s="26">
        <f>Input!$B$5*Input!$B$6/5</f>
        <v>0.35</v>
      </c>
      <c r="K5" s="6"/>
    </row>
    <row r="6" spans="1:11" s="1" customFormat="1" ht="14.25" x14ac:dyDescent="0.2">
      <c r="A6" s="2">
        <f>A5+1</f>
        <v>44167</v>
      </c>
      <c r="B6" s="5"/>
      <c r="C6" s="16"/>
      <c r="D6" s="18"/>
      <c r="E6" s="5"/>
      <c r="F6" s="23"/>
      <c r="G6" s="26">
        <f t="shared" ref="G6:G35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5" si="1">A6+1</f>
        <v>44168</v>
      </c>
      <c r="B7" s="5"/>
      <c r="C7" s="16"/>
      <c r="D7" s="18"/>
      <c r="E7" s="3"/>
      <c r="F7" s="23"/>
      <c r="G7" s="26">
        <f t="shared" si="0"/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1"/>
        <v>44169</v>
      </c>
      <c r="B8" s="5"/>
      <c r="C8" s="16"/>
      <c r="D8" s="18"/>
      <c r="E8" s="5"/>
      <c r="F8" s="23"/>
      <c r="G8" s="26">
        <f t="shared" si="0"/>
        <v>0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1"/>
        <v>44170</v>
      </c>
      <c r="B9" s="5"/>
      <c r="C9" s="16"/>
      <c r="D9" s="18"/>
      <c r="E9" s="5"/>
      <c r="F9" s="23"/>
      <c r="G9" s="26"/>
      <c r="H9" s="33"/>
      <c r="I9" s="26"/>
    </row>
    <row r="10" spans="1:11" s="1" customFormat="1" ht="14.25" x14ac:dyDescent="0.2">
      <c r="A10" s="2">
        <f t="shared" si="1"/>
        <v>44171</v>
      </c>
      <c r="B10" s="5"/>
      <c r="C10" s="16"/>
      <c r="D10" s="18"/>
      <c r="E10" s="5"/>
      <c r="F10" s="23"/>
      <c r="G10" s="26"/>
      <c r="H10" s="33"/>
      <c r="I10" s="26"/>
    </row>
    <row r="11" spans="1:11" s="1" customFormat="1" ht="14.25" x14ac:dyDescent="0.2">
      <c r="A11" s="2">
        <f t="shared" si="1"/>
        <v>44172</v>
      </c>
      <c r="B11" s="3"/>
      <c r="C11" s="17"/>
      <c r="D11" s="19"/>
      <c r="E11" s="3"/>
      <c r="F11" s="23"/>
      <c r="G11" s="26">
        <f t="shared" si="0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1"/>
        <v>44173</v>
      </c>
      <c r="B12" s="3"/>
      <c r="C12" s="17"/>
      <c r="D12" s="19"/>
      <c r="E12" s="3"/>
      <c r="F12" s="23"/>
      <c r="G12" s="26">
        <f t="shared" si="0"/>
        <v>0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1"/>
        <v>44174</v>
      </c>
      <c r="B13" s="5"/>
      <c r="C13" s="16"/>
      <c r="D13" s="18"/>
      <c r="E13" s="5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2">
        <f t="shared" si="1"/>
        <v>44175</v>
      </c>
      <c r="B14" s="3"/>
      <c r="C14" s="17"/>
      <c r="D14" s="19"/>
      <c r="E14" s="3"/>
      <c r="F14" s="23"/>
      <c r="G14" s="26">
        <f t="shared" si="0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1"/>
        <v>44176</v>
      </c>
      <c r="B15" s="5"/>
      <c r="C15" s="16"/>
      <c r="D15" s="18"/>
      <c r="E15" s="5"/>
      <c r="F15" s="23"/>
      <c r="G15" s="26">
        <f t="shared" si="0"/>
        <v>0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1"/>
        <v>44177</v>
      </c>
      <c r="B16" s="5"/>
      <c r="C16" s="16"/>
      <c r="D16" s="19"/>
      <c r="E16" s="3"/>
      <c r="F16" s="23"/>
      <c r="G16" s="26"/>
      <c r="H16" s="33"/>
      <c r="I16" s="26"/>
    </row>
    <row r="17" spans="1:9" s="1" customFormat="1" ht="14.25" x14ac:dyDescent="0.2">
      <c r="A17" s="2">
        <f t="shared" si="1"/>
        <v>44178</v>
      </c>
      <c r="B17" s="3"/>
      <c r="C17" s="17"/>
      <c r="D17" s="19"/>
      <c r="E17" s="3"/>
      <c r="F17" s="23"/>
      <c r="G17" s="26"/>
      <c r="H17" s="33"/>
      <c r="I17" s="26"/>
    </row>
    <row r="18" spans="1:9" s="1" customFormat="1" ht="14.25" x14ac:dyDescent="0.2">
      <c r="A18" s="2">
        <f t="shared" si="1"/>
        <v>44179</v>
      </c>
      <c r="B18" s="3"/>
      <c r="C18" s="17"/>
      <c r="D18" s="19"/>
      <c r="E18" s="3"/>
      <c r="F18" s="23"/>
      <c r="G18" s="26">
        <f t="shared" si="0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1"/>
        <v>44180</v>
      </c>
      <c r="B19" s="3"/>
      <c r="C19" s="17"/>
      <c r="D19" s="19"/>
      <c r="E19" s="3"/>
      <c r="F19" s="23"/>
      <c r="G19" s="26">
        <f t="shared" si="0"/>
        <v>0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1"/>
        <v>44181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44182</v>
      </c>
      <c r="B21" s="3"/>
      <c r="C21" s="17"/>
      <c r="D21" s="19"/>
      <c r="E21" s="3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44183</v>
      </c>
      <c r="B22" s="3"/>
      <c r="C22" s="17"/>
      <c r="D22" s="19"/>
      <c r="E22" s="3"/>
      <c r="F22" s="23"/>
      <c r="G22" s="26">
        <f t="shared" si="0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1"/>
        <v>44184</v>
      </c>
      <c r="B23" s="3"/>
      <c r="C23" s="17"/>
      <c r="D23" s="19"/>
      <c r="E23" s="3"/>
      <c r="F23" s="23"/>
      <c r="G23" s="26"/>
      <c r="H23" s="33"/>
      <c r="I23" s="26"/>
    </row>
    <row r="24" spans="1:9" s="1" customFormat="1" ht="14.25" x14ac:dyDescent="0.2">
      <c r="A24" s="2">
        <f t="shared" si="1"/>
        <v>44185</v>
      </c>
      <c r="B24" s="3"/>
      <c r="C24" s="17"/>
      <c r="D24" s="19"/>
      <c r="E24" s="3"/>
      <c r="F24" s="23"/>
      <c r="G24" s="26"/>
      <c r="H24" s="33"/>
      <c r="I24" s="26"/>
    </row>
    <row r="25" spans="1:9" s="1" customFormat="1" ht="14.25" x14ac:dyDescent="0.2">
      <c r="A25" s="2">
        <f t="shared" si="1"/>
        <v>44186</v>
      </c>
      <c r="B25" s="3"/>
      <c r="C25" s="17"/>
      <c r="D25" s="19"/>
      <c r="E25" s="3"/>
      <c r="F25" s="23"/>
      <c r="G25" s="26">
        <f t="shared" si="0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1"/>
        <v>44187</v>
      </c>
      <c r="B26" s="3"/>
      <c r="C26" s="17"/>
      <c r="D26" s="19"/>
      <c r="E26" s="3"/>
      <c r="F26" s="23"/>
      <c r="G26" s="26">
        <f t="shared" si="0"/>
        <v>0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1"/>
        <v>44188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44189</v>
      </c>
      <c r="B28" s="3"/>
      <c r="C28" s="17"/>
      <c r="D28" s="19"/>
      <c r="E28" s="3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38">
        <f t="shared" si="1"/>
        <v>44190</v>
      </c>
      <c r="B29" s="39"/>
      <c r="C29" s="40"/>
      <c r="D29" s="41"/>
      <c r="E29" s="39"/>
      <c r="F29" s="23"/>
      <c r="G29" s="37">
        <f t="shared" si="0"/>
        <v>0</v>
      </c>
      <c r="H29" s="33"/>
      <c r="I29" s="37">
        <v>0</v>
      </c>
    </row>
    <row r="30" spans="1:9" s="1" customFormat="1" ht="14.25" x14ac:dyDescent="0.2">
      <c r="A30" s="2">
        <f t="shared" si="1"/>
        <v>44191</v>
      </c>
      <c r="B30" s="3"/>
      <c r="C30" s="17"/>
      <c r="D30" s="19"/>
      <c r="E30" s="3"/>
      <c r="F30" s="23"/>
      <c r="G30" s="26"/>
      <c r="H30" s="33"/>
      <c r="I30" s="26"/>
    </row>
    <row r="31" spans="1:9" s="1" customFormat="1" ht="14.25" x14ac:dyDescent="0.2">
      <c r="A31" s="2">
        <f t="shared" si="1"/>
        <v>44192</v>
      </c>
      <c r="B31" s="3"/>
      <c r="C31" s="17"/>
      <c r="D31" s="19"/>
      <c r="E31" s="3"/>
      <c r="F31" s="23"/>
      <c r="G31" s="26"/>
      <c r="H31" s="33"/>
      <c r="I31" s="26"/>
    </row>
    <row r="32" spans="1:9" s="1" customFormat="1" ht="14.25" x14ac:dyDescent="0.2">
      <c r="A32" s="2">
        <f t="shared" si="1"/>
        <v>44193</v>
      </c>
      <c r="B32" s="3"/>
      <c r="C32" s="17"/>
      <c r="D32" s="19"/>
      <c r="E32" s="3"/>
      <c r="F32" s="23"/>
      <c r="G32" s="26">
        <f t="shared" si="0"/>
        <v>0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1"/>
        <v>44194</v>
      </c>
      <c r="B33" s="3"/>
      <c r="C33" s="17"/>
      <c r="D33" s="19"/>
      <c r="E33" s="3"/>
      <c r="F33" s="23"/>
      <c r="G33" s="26">
        <f t="shared" si="0"/>
        <v>0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1"/>
        <v>44195</v>
      </c>
      <c r="B34" s="3"/>
      <c r="C34" s="17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ht="14.25" x14ac:dyDescent="0.2">
      <c r="A35" s="2">
        <f t="shared" si="1"/>
        <v>44196</v>
      </c>
      <c r="B35" s="3"/>
      <c r="C35" s="3"/>
      <c r="D35" s="19"/>
      <c r="E35" s="3"/>
      <c r="F35" s="23"/>
      <c r="G35" s="26">
        <f t="shared" si="0"/>
        <v>0</v>
      </c>
      <c r="H35" s="33"/>
      <c r="I35" s="26">
        <f>Input!$B$5*Input!$B$6/5</f>
        <v>0.35</v>
      </c>
    </row>
    <row r="36" spans="1:9" s="1" customFormat="1" ht="14.25" x14ac:dyDescent="0.2"/>
    <row r="37" spans="1:9" s="1" customFormat="1" x14ac:dyDescent="0.25">
      <c r="A37" s="1" t="s">
        <v>20</v>
      </c>
      <c r="C37" s="31">
        <f>November!C40</f>
        <v>-1141.9833333333329</v>
      </c>
      <c r="E37" s="15" t="s">
        <v>33</v>
      </c>
    </row>
    <row r="38" spans="1:9" s="1" customFormat="1" ht="14.25" x14ac:dyDescent="0.2">
      <c r="A38" s="1" t="s">
        <v>10</v>
      </c>
      <c r="C38" s="7">
        <f>SUM(I5:I35)*24</f>
        <v>184.79999999999993</v>
      </c>
      <c r="E38" s="34" t="s">
        <v>41</v>
      </c>
    </row>
    <row r="39" spans="1:9" s="1" customFormat="1" ht="14.25" x14ac:dyDescent="0.2">
      <c r="A39" s="9" t="s">
        <v>11</v>
      </c>
      <c r="B39" s="9"/>
      <c r="C39" s="10">
        <f>SUM(G5:G35)*24</f>
        <v>0</v>
      </c>
      <c r="E39" s="34"/>
    </row>
    <row r="40" spans="1:9" s="1" customFormat="1" thickBot="1" x14ac:dyDescent="0.25">
      <c r="A40" s="11" t="s">
        <v>12</v>
      </c>
      <c r="B40" s="11"/>
      <c r="C40" s="30">
        <f>C39-C38+C37</f>
        <v>-1326.7833333333328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November!C43</f>
        <v>26</v>
      </c>
    </row>
    <row r="44" spans="1:9" s="1" customFormat="1" ht="14.25" x14ac:dyDescent="0.2">
      <c r="A44" s="9" t="s">
        <v>15</v>
      </c>
      <c r="B44" s="9"/>
      <c r="C44" s="9">
        <f>November!C44+COUNTIF(Dezember!B5:B35,"Ferien")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COUNTIF(B5:B35,"Krank")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4" priority="3">
      <formula>WEEKDAY(A5,2)&gt;5</formula>
    </cfRule>
  </conditionalFormatting>
  <conditionalFormatting sqref="A32:A33">
    <cfRule type="expression" dxfId="3" priority="1">
      <formula>MONTH(A33)&gt;MONTH(A$24)</formula>
    </cfRule>
    <cfRule type="expression" dxfId="2" priority="2">
      <formula>MONTH(B33)&gt;MONTH(B$24)</formula>
    </cfRule>
  </conditionalFormatting>
  <conditionalFormatting sqref="A34:A35">
    <cfRule type="expression" dxfId="1" priority="4">
      <formula>MONTH(#REF!)&gt;MONTH(A$24)</formula>
    </cfRule>
    <cfRule type="expression" dxfId="0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0495-4F49-4768-8567-8966FD449B94}">
  <dimension ref="A1:B9"/>
  <sheetViews>
    <sheetView workbookViewId="0">
      <selection activeCell="C11" sqref="C11"/>
    </sheetView>
  </sheetViews>
  <sheetFormatPr baseColWidth="10" defaultRowHeight="14.25" x14ac:dyDescent="0.2"/>
  <cols>
    <col min="1" max="1" width="25" style="1" bestFit="1" customWidth="1"/>
    <col min="2" max="16384" width="11.42578125" style="1"/>
  </cols>
  <sheetData>
    <row r="1" spans="1:2" ht="15" x14ac:dyDescent="0.25">
      <c r="A1" s="44" t="s">
        <v>19</v>
      </c>
    </row>
    <row r="2" spans="1:2" x14ac:dyDescent="0.2">
      <c r="A2" s="1" t="s">
        <v>43</v>
      </c>
      <c r="B2" s="1" t="s">
        <v>44</v>
      </c>
    </row>
    <row r="3" spans="1:2" x14ac:dyDescent="0.2">
      <c r="A3" s="1" t="s">
        <v>16</v>
      </c>
      <c r="B3" s="1" t="s">
        <v>42</v>
      </c>
    </row>
    <row r="4" spans="1:2" x14ac:dyDescent="0.2">
      <c r="A4" s="1" t="s">
        <v>0</v>
      </c>
      <c r="B4" s="45">
        <v>43831</v>
      </c>
    </row>
    <row r="5" spans="1:2" x14ac:dyDescent="0.2">
      <c r="A5" s="1" t="s">
        <v>5</v>
      </c>
      <c r="B5" s="20">
        <v>1.75</v>
      </c>
    </row>
    <row r="6" spans="1:2" x14ac:dyDescent="0.2">
      <c r="A6" s="1" t="s">
        <v>6</v>
      </c>
      <c r="B6" s="46">
        <v>1</v>
      </c>
    </row>
    <row r="7" spans="1:2" x14ac:dyDescent="0.2">
      <c r="A7" s="1" t="s">
        <v>13</v>
      </c>
      <c r="B7" s="1">
        <v>25</v>
      </c>
    </row>
    <row r="8" spans="1:2" x14ac:dyDescent="0.2">
      <c r="A8" s="1" t="s">
        <v>18</v>
      </c>
      <c r="B8" s="1">
        <v>12</v>
      </c>
    </row>
    <row r="9" spans="1:2" x14ac:dyDescent="0.2">
      <c r="A9" s="1" t="s">
        <v>35</v>
      </c>
      <c r="B9" s="1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C552-5BEB-4F87-A7AE-95EA0856BEBE}">
  <sheetPr>
    <pageSetUpPr fitToPage="1"/>
  </sheetPr>
  <dimension ref="A1:K52"/>
  <sheetViews>
    <sheetView workbookViewId="0">
      <selection activeCell="B5" sqref="B5:E33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43862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EOMONTH(Januar!A5, 0)+1</f>
        <v>43862</v>
      </c>
      <c r="B5" s="5"/>
      <c r="C5" s="16"/>
      <c r="D5" s="18"/>
      <c r="E5" s="5"/>
      <c r="F5" s="22"/>
      <c r="G5" s="26"/>
      <c r="H5" s="32"/>
      <c r="I5" s="26"/>
      <c r="K5" s="6"/>
    </row>
    <row r="6" spans="1:11" s="1" customFormat="1" ht="14.25" x14ac:dyDescent="0.2">
      <c r="A6" s="2">
        <f t="shared" ref="A6:A32" si="0">A5+1</f>
        <v>43863</v>
      </c>
      <c r="B6" s="3"/>
      <c r="C6" s="17"/>
      <c r="D6" s="19"/>
      <c r="E6" s="3"/>
      <c r="F6" s="23"/>
      <c r="G6" s="26"/>
      <c r="H6" s="33"/>
      <c r="I6" s="26"/>
    </row>
    <row r="7" spans="1:11" s="1" customFormat="1" ht="14.25" x14ac:dyDescent="0.2">
      <c r="A7" s="2">
        <f t="shared" si="0"/>
        <v>43864</v>
      </c>
      <c r="B7" s="3"/>
      <c r="C7" s="17"/>
      <c r="D7" s="19"/>
      <c r="E7" s="3"/>
      <c r="F7" s="23"/>
      <c r="G7" s="26">
        <f t="shared" ref="G7:G32" si="1">IF(B7="Ferien",I7,C7-B7+E7-D7)</f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0"/>
        <v>43865</v>
      </c>
      <c r="B8" s="3"/>
      <c r="C8" s="17"/>
      <c r="D8" s="19"/>
      <c r="E8" s="3"/>
      <c r="F8" s="23"/>
      <c r="G8" s="26">
        <f t="shared" si="1"/>
        <v>0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0"/>
        <v>43866</v>
      </c>
      <c r="B9" s="3"/>
      <c r="C9" s="17"/>
      <c r="D9" s="19"/>
      <c r="E9" s="3"/>
      <c r="F9" s="23"/>
      <c r="G9" s="26">
        <f t="shared" si="1"/>
        <v>0</v>
      </c>
      <c r="H9" s="33"/>
      <c r="I9" s="26">
        <f>Input!$B$5*Input!$B$6/5</f>
        <v>0.35</v>
      </c>
    </row>
    <row r="10" spans="1:11" s="1" customFormat="1" ht="14.25" x14ac:dyDescent="0.2">
      <c r="A10" s="2">
        <f t="shared" si="0"/>
        <v>43867</v>
      </c>
      <c r="B10" s="3"/>
      <c r="C10" s="17"/>
      <c r="D10" s="19"/>
      <c r="E10" s="3"/>
      <c r="F10" s="23"/>
      <c r="G10" s="26">
        <f t="shared" si="1"/>
        <v>0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0"/>
        <v>43868</v>
      </c>
      <c r="B11" s="3"/>
      <c r="C11" s="17"/>
      <c r="D11" s="19"/>
      <c r="E11" s="3"/>
      <c r="F11" s="23"/>
      <c r="G11" s="26">
        <f t="shared" si="1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0"/>
        <v>43869</v>
      </c>
      <c r="B12" s="3"/>
      <c r="C12" s="17"/>
      <c r="D12" s="19"/>
      <c r="E12" s="3"/>
      <c r="F12" s="23"/>
      <c r="G12" s="26"/>
      <c r="H12" s="33"/>
      <c r="I12" s="26"/>
    </row>
    <row r="13" spans="1:11" s="1" customFormat="1" ht="14.25" x14ac:dyDescent="0.2">
      <c r="A13" s="2">
        <f t="shared" si="0"/>
        <v>43870</v>
      </c>
      <c r="B13" s="3"/>
      <c r="C13" s="17"/>
      <c r="D13" s="19"/>
      <c r="E13" s="3"/>
      <c r="F13" s="23"/>
      <c r="G13" s="26"/>
      <c r="H13" s="33"/>
      <c r="I13" s="26"/>
    </row>
    <row r="14" spans="1:11" s="1" customFormat="1" ht="14.25" x14ac:dyDescent="0.2">
      <c r="A14" s="2">
        <f t="shared" si="0"/>
        <v>43871</v>
      </c>
      <c r="B14" s="3"/>
      <c r="C14" s="17"/>
      <c r="D14" s="19"/>
      <c r="E14" s="3"/>
      <c r="F14" s="23"/>
      <c r="G14" s="26">
        <f t="shared" si="1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0"/>
        <v>43872</v>
      </c>
      <c r="B15" s="3"/>
      <c r="C15" s="17"/>
      <c r="D15" s="19"/>
      <c r="E15" s="3"/>
      <c r="F15" s="23"/>
      <c r="G15" s="26">
        <f t="shared" si="1"/>
        <v>0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0"/>
        <v>43873</v>
      </c>
      <c r="B16" s="3"/>
      <c r="C16" s="17"/>
      <c r="D16" s="19"/>
      <c r="E16" s="3"/>
      <c r="F16" s="23"/>
      <c r="G16" s="26">
        <f t="shared" si="1"/>
        <v>0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0"/>
        <v>43874</v>
      </c>
      <c r="B17" s="3"/>
      <c r="C17" s="17"/>
      <c r="D17" s="19"/>
      <c r="E17" s="3"/>
      <c r="F17" s="23"/>
      <c r="G17" s="26">
        <f t="shared" si="1"/>
        <v>0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0"/>
        <v>43875</v>
      </c>
      <c r="B18" s="3"/>
      <c r="C18" s="17"/>
      <c r="D18" s="19"/>
      <c r="E18" s="3"/>
      <c r="F18" s="23"/>
      <c r="G18" s="26">
        <f t="shared" si="1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0"/>
        <v>43876</v>
      </c>
      <c r="B19" s="3"/>
      <c r="C19" s="17"/>
      <c r="D19" s="19"/>
      <c r="E19" s="3"/>
      <c r="F19" s="23"/>
      <c r="G19" s="26"/>
      <c r="H19" s="33"/>
      <c r="I19" s="26"/>
    </row>
    <row r="20" spans="1:9" s="1" customFormat="1" ht="14.25" x14ac:dyDescent="0.2">
      <c r="A20" s="2">
        <f t="shared" si="0"/>
        <v>43877</v>
      </c>
      <c r="B20" s="3"/>
      <c r="C20" s="17"/>
      <c r="D20" s="19"/>
      <c r="E20" s="3"/>
      <c r="F20" s="23"/>
      <c r="G20" s="26"/>
      <c r="H20" s="33"/>
      <c r="I20" s="26"/>
    </row>
    <row r="21" spans="1:9" s="1" customFormat="1" ht="14.25" x14ac:dyDescent="0.2">
      <c r="A21" s="2">
        <f t="shared" si="0"/>
        <v>43878</v>
      </c>
      <c r="B21" s="3"/>
      <c r="C21" s="17"/>
      <c r="D21" s="19"/>
      <c r="E21" s="3"/>
      <c r="F21" s="23"/>
      <c r="G21" s="26">
        <f t="shared" si="1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0"/>
        <v>43879</v>
      </c>
      <c r="B22" s="3"/>
      <c r="C22" s="17"/>
      <c r="D22" s="19"/>
      <c r="E22" s="3"/>
      <c r="F22" s="23"/>
      <c r="G22" s="26">
        <f t="shared" si="1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0"/>
        <v>43880</v>
      </c>
      <c r="B23" s="3"/>
      <c r="C23" s="17"/>
      <c r="D23" s="19"/>
      <c r="E23" s="3"/>
      <c r="F23" s="23"/>
      <c r="G23" s="26">
        <f t="shared" si="1"/>
        <v>0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0"/>
        <v>43881</v>
      </c>
      <c r="B24" s="3"/>
      <c r="C24" s="17"/>
      <c r="D24" s="19"/>
      <c r="E24" s="3"/>
      <c r="F24" s="23"/>
      <c r="G24" s="26">
        <f t="shared" si="1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0"/>
        <v>43882</v>
      </c>
      <c r="B25" s="3"/>
      <c r="C25" s="17"/>
      <c r="D25" s="19"/>
      <c r="E25" s="3"/>
      <c r="F25" s="23"/>
      <c r="G25" s="26">
        <f t="shared" si="1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0"/>
        <v>43883</v>
      </c>
      <c r="B26" s="3"/>
      <c r="C26" s="17"/>
      <c r="D26" s="19"/>
      <c r="E26" s="3"/>
      <c r="F26" s="23"/>
      <c r="G26" s="26"/>
      <c r="H26" s="33"/>
      <c r="I26" s="26"/>
    </row>
    <row r="27" spans="1:9" s="1" customFormat="1" ht="14.25" x14ac:dyDescent="0.2">
      <c r="A27" s="2">
        <f t="shared" si="0"/>
        <v>43884</v>
      </c>
      <c r="B27" s="3"/>
      <c r="C27" s="17"/>
      <c r="D27" s="19"/>
      <c r="E27" s="3"/>
      <c r="F27" s="23"/>
      <c r="G27" s="26"/>
      <c r="H27" s="33"/>
      <c r="I27" s="26"/>
    </row>
    <row r="28" spans="1:9" s="1" customFormat="1" ht="14.25" x14ac:dyDescent="0.2">
      <c r="A28" s="2">
        <f t="shared" si="0"/>
        <v>43885</v>
      </c>
      <c r="B28" s="3"/>
      <c r="C28" s="17"/>
      <c r="D28" s="19"/>
      <c r="E28" s="3"/>
      <c r="F28" s="23"/>
      <c r="G28" s="26">
        <f t="shared" si="1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0"/>
        <v>43886</v>
      </c>
      <c r="B29" s="3"/>
      <c r="C29" s="17"/>
      <c r="D29" s="19"/>
      <c r="E29" s="3"/>
      <c r="F29" s="23"/>
      <c r="G29" s="26">
        <f t="shared" si="1"/>
        <v>0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0"/>
        <v>43887</v>
      </c>
      <c r="B30" s="3"/>
      <c r="C30" s="17"/>
      <c r="D30" s="19"/>
      <c r="E30" s="3"/>
      <c r="F30" s="23"/>
      <c r="G30" s="26">
        <f t="shared" si="1"/>
        <v>0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0"/>
        <v>43888</v>
      </c>
      <c r="B31" s="3"/>
      <c r="C31" s="17"/>
      <c r="D31" s="19"/>
      <c r="E31" s="3"/>
      <c r="F31" s="23"/>
      <c r="G31" s="26">
        <f t="shared" si="1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0"/>
        <v>43889</v>
      </c>
      <c r="B32" s="3"/>
      <c r="C32" s="17"/>
      <c r="D32" s="19"/>
      <c r="E32" s="3"/>
      <c r="F32" s="23"/>
      <c r="G32" s="26">
        <f t="shared" si="1"/>
        <v>0</v>
      </c>
      <c r="H32" s="33"/>
      <c r="I32" s="26">
        <f>Input!$B$5*Input!$B$6/5</f>
        <v>0.35</v>
      </c>
    </row>
    <row r="33" spans="1:9" s="1" customFormat="1" ht="14.25" x14ac:dyDescent="0.2">
      <c r="A33" s="2"/>
      <c r="B33" s="3"/>
      <c r="C33" s="17"/>
      <c r="D33" s="19"/>
      <c r="E33" s="3"/>
      <c r="F33" s="23"/>
      <c r="G33" s="26"/>
      <c r="H33" s="33"/>
      <c r="I33" s="26"/>
    </row>
    <row r="34" spans="1:9" s="1" customFormat="1" ht="14.25" x14ac:dyDescent="0.2">
      <c r="A34" s="2"/>
      <c r="B34" s="3"/>
      <c r="C34" s="17"/>
      <c r="D34" s="19"/>
      <c r="E34" s="3"/>
      <c r="F34" s="23"/>
      <c r="G34" s="26"/>
      <c r="H34" s="33"/>
      <c r="I34" s="26"/>
    </row>
    <row r="35" spans="1:9" s="1" customFormat="1" thickBot="1" x14ac:dyDescent="0.25">
      <c r="A35" s="2"/>
      <c r="B35" s="3"/>
      <c r="C35" s="3"/>
      <c r="D35" s="19"/>
      <c r="E35" s="3"/>
      <c r="F35" s="23"/>
      <c r="G35" s="27"/>
      <c r="H35" s="33"/>
      <c r="I35" s="27"/>
    </row>
    <row r="36" spans="1:9" s="1" customFormat="1" ht="14.25" x14ac:dyDescent="0.2"/>
    <row r="37" spans="1:9" s="1" customFormat="1" x14ac:dyDescent="0.25">
      <c r="A37" s="1" t="s">
        <v>20</v>
      </c>
      <c r="C37" s="8">
        <f>Januar!C40</f>
        <v>-176.39999999999992</v>
      </c>
      <c r="E37" s="15" t="s">
        <v>22</v>
      </c>
    </row>
    <row r="38" spans="1:9" s="1" customFormat="1" x14ac:dyDescent="0.25">
      <c r="A38" s="1" t="s">
        <v>10</v>
      </c>
      <c r="C38" s="7">
        <f>SUM(I5:I32)*24</f>
        <v>167.99999999999994</v>
      </c>
      <c r="E38" s="15"/>
    </row>
    <row r="39" spans="1:9" s="1" customFormat="1" ht="14.25" x14ac:dyDescent="0.2">
      <c r="A39" s="9" t="s">
        <v>11</v>
      </c>
      <c r="B39" s="9"/>
      <c r="C39" s="10">
        <f>SUM(G5:G32)*24</f>
        <v>0</v>
      </c>
    </row>
    <row r="40" spans="1:9" s="1" customFormat="1" thickBot="1" x14ac:dyDescent="0.25">
      <c r="A40" s="11" t="s">
        <v>12</v>
      </c>
      <c r="B40" s="11"/>
      <c r="C40" s="12">
        <f>C39-C38+C37</f>
        <v>-344.39999999999986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Januar!C42+Januar!C43</f>
        <v>26</v>
      </c>
    </row>
    <row r="44" spans="1:9" s="1" customFormat="1" ht="14.25" x14ac:dyDescent="0.2">
      <c r="A44" s="9" t="s">
        <v>15</v>
      </c>
      <c r="B44" s="9"/>
      <c r="C44" s="9">
        <f>Januar!C44+COUNTIF(Februar!B5:B33, "Ferien")</f>
        <v>0</v>
      </c>
    </row>
    <row r="45" spans="1:9" s="1" customFormat="1" thickBot="1" x14ac:dyDescent="0.25">
      <c r="A45" s="11" t="s">
        <v>14</v>
      </c>
      <c r="B45" s="11"/>
      <c r="C45" s="36">
        <f>C43-C44</f>
        <v>26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COUNTIF(B5:B32, 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32:A33">
    <cfRule type="expression" dxfId="54" priority="1">
      <formula>MONTH(A33)&gt;MONTH(A$24)</formula>
    </cfRule>
    <cfRule type="expression" dxfId="53" priority="2">
      <formula>MONTH(B33)&gt;MONTH(B$24)</formula>
    </cfRule>
  </conditionalFormatting>
  <conditionalFormatting sqref="A5:A35">
    <cfRule type="expression" dxfId="52" priority="3">
      <formula>WEEKDAY(A5,2)&gt;5</formula>
    </cfRule>
  </conditionalFormatting>
  <conditionalFormatting sqref="A34:A35">
    <cfRule type="expression" dxfId="51" priority="4">
      <formula>MONTH(#REF!)&gt;MONTH(A$24)</formula>
    </cfRule>
    <cfRule type="expression" dxfId="50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C1D52-2EA0-41DD-8C69-330FAAD0E240}">
  <sheetPr>
    <pageSetUpPr fitToPage="1"/>
  </sheetPr>
  <dimension ref="A1:L50"/>
  <sheetViews>
    <sheetView topLeftCell="A10" workbookViewId="0">
      <selection activeCell="C43" sqref="C43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2" s="1" customFormat="1" x14ac:dyDescent="0.25">
      <c r="A1" s="14">
        <f>A5</f>
        <v>43891</v>
      </c>
    </row>
    <row r="2" spans="1:12" s="1" customFormat="1" thickBot="1" x14ac:dyDescent="0.25"/>
    <row r="3" spans="1:12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2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2" s="1" customFormat="1" ht="14.25" x14ac:dyDescent="0.2">
      <c r="A5" s="2">
        <f>EOMONTH(Februar!A5,0)+1</f>
        <v>43891</v>
      </c>
      <c r="B5" s="5"/>
      <c r="C5" s="16"/>
      <c r="D5" s="18"/>
      <c r="E5" s="5"/>
      <c r="F5" s="22"/>
      <c r="G5" s="26"/>
      <c r="H5" s="32"/>
      <c r="I5" s="26"/>
      <c r="K5" s="6"/>
      <c r="L5" s="6"/>
    </row>
    <row r="6" spans="1:12" s="1" customFormat="1" ht="14.25" x14ac:dyDescent="0.2">
      <c r="A6" s="2">
        <f>A5+1</f>
        <v>43892</v>
      </c>
      <c r="B6" s="3"/>
      <c r="C6" s="17"/>
      <c r="D6" s="19"/>
      <c r="E6" s="3"/>
      <c r="F6" s="23"/>
      <c r="G6" s="26">
        <f t="shared" ref="G6:G35" si="0">IF(B6="Ferien",I6,C6-B6+E6-D6)</f>
        <v>0</v>
      </c>
      <c r="H6" s="33"/>
      <c r="I6" s="26">
        <f>Input!$B$5*Input!$B$6/5</f>
        <v>0.35</v>
      </c>
    </row>
    <row r="7" spans="1:12" s="1" customFormat="1" ht="14.25" x14ac:dyDescent="0.2">
      <c r="A7" s="2">
        <f t="shared" ref="A7:A35" si="1">A6+1</f>
        <v>43893</v>
      </c>
      <c r="B7" s="3"/>
      <c r="C7" s="17"/>
      <c r="D7" s="19"/>
      <c r="E7" s="3"/>
      <c r="F7" s="23"/>
      <c r="G7" s="26">
        <f t="shared" si="0"/>
        <v>0</v>
      </c>
      <c r="H7" s="33"/>
      <c r="I7" s="26">
        <f>Input!$B$5*Input!$B$6/5</f>
        <v>0.35</v>
      </c>
    </row>
    <row r="8" spans="1:12" s="1" customFormat="1" ht="14.25" x14ac:dyDescent="0.2">
      <c r="A8" s="2">
        <f t="shared" si="1"/>
        <v>43894</v>
      </c>
      <c r="B8" s="5"/>
      <c r="C8" s="16"/>
      <c r="D8" s="18"/>
      <c r="E8" s="5"/>
      <c r="F8" s="23"/>
      <c r="G8" s="26">
        <f t="shared" si="0"/>
        <v>0</v>
      </c>
      <c r="H8" s="33"/>
      <c r="I8" s="26">
        <f>Input!$B$5*Input!$B$6/5</f>
        <v>0.35</v>
      </c>
    </row>
    <row r="9" spans="1:12" s="1" customFormat="1" ht="14.25" x14ac:dyDescent="0.2">
      <c r="A9" s="2">
        <f t="shared" si="1"/>
        <v>43895</v>
      </c>
      <c r="B9" s="5"/>
      <c r="C9" s="16"/>
      <c r="D9" s="18"/>
      <c r="E9" s="5"/>
      <c r="F9" s="23"/>
      <c r="G9" s="26">
        <f t="shared" si="0"/>
        <v>0</v>
      </c>
      <c r="H9" s="33"/>
      <c r="I9" s="26">
        <f>Input!$B$5*Input!$B$6/5</f>
        <v>0.35</v>
      </c>
    </row>
    <row r="10" spans="1:12" s="1" customFormat="1" ht="14.25" x14ac:dyDescent="0.2">
      <c r="A10" s="2">
        <f t="shared" si="1"/>
        <v>43896</v>
      </c>
      <c r="B10" s="5"/>
      <c r="C10" s="16"/>
      <c r="D10" s="18"/>
      <c r="E10" s="5"/>
      <c r="F10" s="23"/>
      <c r="G10" s="26">
        <f t="shared" si="0"/>
        <v>0</v>
      </c>
      <c r="H10" s="33"/>
      <c r="I10" s="26">
        <f>Input!$B$5*Input!$B$6/5</f>
        <v>0.35</v>
      </c>
    </row>
    <row r="11" spans="1:12" s="1" customFormat="1" ht="14.25" x14ac:dyDescent="0.2">
      <c r="A11" s="2">
        <f t="shared" si="1"/>
        <v>43897</v>
      </c>
      <c r="B11" s="5"/>
      <c r="C11" s="16"/>
      <c r="D11" s="18"/>
      <c r="E11" s="5"/>
      <c r="F11" s="23"/>
      <c r="G11" s="26"/>
      <c r="H11" s="33"/>
      <c r="I11" s="26"/>
    </row>
    <row r="12" spans="1:12" s="1" customFormat="1" ht="14.25" x14ac:dyDescent="0.2">
      <c r="A12" s="2">
        <f t="shared" si="1"/>
        <v>43898</v>
      </c>
      <c r="B12" s="5"/>
      <c r="C12" s="16"/>
      <c r="D12" s="18"/>
      <c r="E12" s="5"/>
      <c r="F12" s="23"/>
      <c r="G12" s="26"/>
      <c r="H12" s="33"/>
      <c r="I12" s="26"/>
    </row>
    <row r="13" spans="1:12" s="1" customFormat="1" ht="14.25" x14ac:dyDescent="0.2">
      <c r="A13" s="2">
        <f t="shared" si="1"/>
        <v>43899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2" s="1" customFormat="1" ht="14.25" x14ac:dyDescent="0.2">
      <c r="A14" s="2">
        <f t="shared" si="1"/>
        <v>43900</v>
      </c>
      <c r="B14" s="3"/>
      <c r="C14" s="17"/>
      <c r="D14" s="19"/>
      <c r="E14" s="3"/>
      <c r="F14" s="23"/>
      <c r="G14" s="26">
        <f t="shared" si="0"/>
        <v>0</v>
      </c>
      <c r="H14" s="33"/>
      <c r="I14" s="26">
        <f>Input!$B$5*Input!$B$6/5</f>
        <v>0.35</v>
      </c>
    </row>
    <row r="15" spans="1:12" s="1" customFormat="1" ht="14.25" x14ac:dyDescent="0.2">
      <c r="A15" s="2">
        <f t="shared" si="1"/>
        <v>43901</v>
      </c>
      <c r="B15" s="5"/>
      <c r="C15" s="16"/>
      <c r="D15" s="18"/>
      <c r="E15" s="5"/>
      <c r="F15" s="23"/>
      <c r="G15" s="26">
        <f t="shared" si="0"/>
        <v>0</v>
      </c>
      <c r="H15" s="33"/>
      <c r="I15" s="26">
        <f>Input!$B$5*Input!$B$6/5</f>
        <v>0.35</v>
      </c>
    </row>
    <row r="16" spans="1:12" s="1" customFormat="1" ht="14.25" x14ac:dyDescent="0.2">
      <c r="A16" s="2">
        <f t="shared" si="1"/>
        <v>43902</v>
      </c>
      <c r="B16" s="5"/>
      <c r="C16" s="16"/>
      <c r="D16" s="18"/>
      <c r="E16" s="5"/>
      <c r="F16" s="23"/>
      <c r="G16" s="26">
        <f t="shared" si="0"/>
        <v>0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1"/>
        <v>43903</v>
      </c>
      <c r="B17" s="5"/>
      <c r="C17" s="16"/>
      <c r="D17" s="18"/>
      <c r="E17" s="5"/>
      <c r="F17" s="23"/>
      <c r="G17" s="26">
        <f t="shared" si="0"/>
        <v>0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1"/>
        <v>43904</v>
      </c>
      <c r="B18" s="5"/>
      <c r="C18" s="16"/>
      <c r="D18" s="18"/>
      <c r="E18" s="5"/>
      <c r="F18" s="23"/>
      <c r="G18" s="26"/>
      <c r="H18" s="33"/>
      <c r="I18" s="26"/>
    </row>
    <row r="19" spans="1:9" s="1" customFormat="1" ht="14.25" x14ac:dyDescent="0.2">
      <c r="A19" s="2">
        <f t="shared" si="1"/>
        <v>43905</v>
      </c>
      <c r="B19" s="5"/>
      <c r="C19" s="16"/>
      <c r="D19" s="18"/>
      <c r="E19" s="5"/>
      <c r="F19" s="23"/>
      <c r="G19" s="26"/>
      <c r="H19" s="33"/>
      <c r="I19" s="26"/>
    </row>
    <row r="20" spans="1:9" s="1" customFormat="1" ht="14.25" x14ac:dyDescent="0.2">
      <c r="A20" s="2">
        <f t="shared" si="1"/>
        <v>43906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43907</v>
      </c>
      <c r="B21" s="3"/>
      <c r="C21" s="17"/>
      <c r="D21" s="19"/>
      <c r="E21" s="3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43908</v>
      </c>
      <c r="B22" s="3"/>
      <c r="C22" s="17"/>
      <c r="D22" s="19"/>
      <c r="E22" s="3"/>
      <c r="F22" s="23"/>
      <c r="G22" s="26">
        <f t="shared" si="0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1"/>
        <v>43909</v>
      </c>
      <c r="B23" s="3"/>
      <c r="C23" s="17"/>
      <c r="D23" s="19"/>
      <c r="E23" s="3"/>
      <c r="F23" s="23"/>
      <c r="G23" s="26">
        <f t="shared" si="0"/>
        <v>0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1"/>
        <v>43910</v>
      </c>
      <c r="B24" s="3"/>
      <c r="C24" s="17"/>
      <c r="D24" s="19"/>
      <c r="E24" s="3"/>
      <c r="F24" s="23"/>
      <c r="G24" s="26">
        <f t="shared" si="0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1"/>
        <v>43911</v>
      </c>
      <c r="B25" s="5"/>
      <c r="C25" s="16"/>
      <c r="D25" s="18"/>
      <c r="E25" s="5"/>
      <c r="F25" s="23"/>
      <c r="G25" s="26"/>
      <c r="H25" s="33"/>
      <c r="I25" s="26"/>
    </row>
    <row r="26" spans="1:9" s="1" customFormat="1" ht="14.25" x14ac:dyDescent="0.2">
      <c r="A26" s="2">
        <f t="shared" si="1"/>
        <v>43912</v>
      </c>
      <c r="B26" s="5"/>
      <c r="C26" s="16"/>
      <c r="D26" s="18"/>
      <c r="E26" s="5"/>
      <c r="F26" s="23"/>
      <c r="G26" s="26"/>
      <c r="H26" s="33"/>
      <c r="I26" s="26"/>
    </row>
    <row r="27" spans="1:9" s="1" customFormat="1" ht="14.25" x14ac:dyDescent="0.2">
      <c r="A27" s="2">
        <f t="shared" si="1"/>
        <v>43913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43914</v>
      </c>
      <c r="B28" s="3"/>
      <c r="C28" s="17"/>
      <c r="D28" s="19"/>
      <c r="E28" s="3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1"/>
        <v>43915</v>
      </c>
      <c r="B29" s="5"/>
      <c r="C29" s="16"/>
      <c r="D29" s="18"/>
      <c r="E29" s="5"/>
      <c r="F29" s="23"/>
      <c r="G29" s="26">
        <f t="shared" si="0"/>
        <v>0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1"/>
        <v>43916</v>
      </c>
      <c r="B30" s="3"/>
      <c r="C30" s="17"/>
      <c r="D30" s="19"/>
      <c r="E30" s="3"/>
      <c r="F30" s="23"/>
      <c r="G30" s="26">
        <f t="shared" si="0"/>
        <v>0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1"/>
        <v>43917</v>
      </c>
      <c r="B31" s="5"/>
      <c r="C31" s="16"/>
      <c r="D31" s="18"/>
      <c r="E31" s="5"/>
      <c r="F31" s="23"/>
      <c r="G31" s="26">
        <f t="shared" si="0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1"/>
        <v>43918</v>
      </c>
      <c r="B32" s="5"/>
      <c r="C32" s="16"/>
      <c r="D32" s="18"/>
      <c r="E32" s="5"/>
      <c r="F32" s="23"/>
      <c r="G32" s="26"/>
      <c r="H32" s="33"/>
      <c r="I32" s="26"/>
    </row>
    <row r="33" spans="1:9" s="1" customFormat="1" ht="14.25" x14ac:dyDescent="0.2">
      <c r="A33" s="2">
        <f t="shared" si="1"/>
        <v>43919</v>
      </c>
      <c r="B33" s="5"/>
      <c r="C33" s="16"/>
      <c r="D33" s="18"/>
      <c r="E33" s="5"/>
      <c r="F33" s="23"/>
      <c r="G33" s="26"/>
      <c r="H33" s="33"/>
      <c r="I33" s="26"/>
    </row>
    <row r="34" spans="1:9" s="1" customFormat="1" ht="14.25" x14ac:dyDescent="0.2">
      <c r="A34" s="2">
        <f t="shared" si="1"/>
        <v>43920</v>
      </c>
      <c r="B34" s="3"/>
      <c r="C34" s="17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ht="14.25" x14ac:dyDescent="0.2">
      <c r="A35" s="2">
        <f t="shared" si="1"/>
        <v>43921</v>
      </c>
      <c r="B35" s="3"/>
      <c r="C35" s="3"/>
      <c r="D35" s="19"/>
      <c r="E35" s="3"/>
      <c r="F35" s="23"/>
      <c r="G35" s="26">
        <f t="shared" si="0"/>
        <v>0</v>
      </c>
      <c r="H35" s="33"/>
      <c r="I35" s="26">
        <f>Input!$B$5*Input!$B$6/5</f>
        <v>0.35</v>
      </c>
    </row>
    <row r="36" spans="1:9" s="1" customFormat="1" ht="14.25" x14ac:dyDescent="0.2"/>
    <row r="37" spans="1:9" s="1" customFormat="1" x14ac:dyDescent="0.25">
      <c r="A37" s="1" t="s">
        <v>20</v>
      </c>
      <c r="C37" s="8">
        <f>Februar!C40</f>
        <v>-344.39999999999986</v>
      </c>
      <c r="E37" s="15" t="s">
        <v>23</v>
      </c>
    </row>
    <row r="38" spans="1:9" s="1" customFormat="1" x14ac:dyDescent="0.25">
      <c r="A38" s="1" t="s">
        <v>10</v>
      </c>
      <c r="C38" s="7">
        <f>SUM(I5:I35)*24</f>
        <v>184.79999999999993</v>
      </c>
      <c r="E38" s="15"/>
      <c r="I38" s="6"/>
    </row>
    <row r="39" spans="1:9" s="1" customFormat="1" ht="14.25" x14ac:dyDescent="0.2">
      <c r="A39" s="9" t="s">
        <v>11</v>
      </c>
      <c r="B39" s="9"/>
      <c r="C39" s="10">
        <f>SUM(G5:G33)*24</f>
        <v>0</v>
      </c>
    </row>
    <row r="40" spans="1:9" s="1" customFormat="1" thickBot="1" x14ac:dyDescent="0.25">
      <c r="A40" s="11" t="s">
        <v>12</v>
      </c>
      <c r="B40" s="11"/>
      <c r="C40" s="12">
        <f>C39-C38+C37</f>
        <v>-529.19999999999982</v>
      </c>
    </row>
    <row r="41" spans="1:9" s="1" customFormat="1" thickTop="1" x14ac:dyDescent="0.2"/>
    <row r="42" spans="1:9" s="1" customFormat="1" ht="14.25" x14ac:dyDescent="0.2">
      <c r="A42" s="1" t="str">
        <f>Januar!A43</f>
        <v>Ferienguthaben</v>
      </c>
      <c r="C42" s="35">
        <f>Februar!C43</f>
        <v>26</v>
      </c>
    </row>
    <row r="43" spans="1:9" s="1" customFormat="1" ht="14.25" x14ac:dyDescent="0.2">
      <c r="A43" s="9" t="s">
        <v>15</v>
      </c>
      <c r="B43" s="9"/>
      <c r="C43" s="9">
        <f>Februar!C44+COUNTIF(März!B5:B35, "Ferien")</f>
        <v>0</v>
      </c>
    </row>
    <row r="44" spans="1:9" s="1" customFormat="1" thickBot="1" x14ac:dyDescent="0.25">
      <c r="A44" s="11" t="s">
        <v>14</v>
      </c>
      <c r="B44" s="11"/>
      <c r="C44" s="36">
        <f>C42-C43</f>
        <v>26</v>
      </c>
    </row>
    <row r="45" spans="1:9" s="1" customFormat="1" thickTop="1" x14ac:dyDescent="0.2"/>
    <row r="46" spans="1:9" s="1" customFormat="1" thickBot="1" x14ac:dyDescent="0.25">
      <c r="A46" s="13" t="str">
        <f>Februar!A48</f>
        <v>Krankeitstage diesen Monat:</v>
      </c>
      <c r="B46" s="13"/>
      <c r="C46" s="13">
        <f>COUNTIF(B5:B35,"Krank")</f>
        <v>0</v>
      </c>
    </row>
    <row r="47" spans="1:9" s="1" customFormat="1" thickTop="1" x14ac:dyDescent="0.2"/>
    <row r="48" spans="1:9" s="1" customFormat="1" ht="34.5" customHeight="1" x14ac:dyDescent="0.2">
      <c r="A48" s="29"/>
      <c r="B48" s="29"/>
      <c r="C48" s="29"/>
    </row>
    <row r="49" spans="1:1" s="1" customFormat="1" ht="14.25" x14ac:dyDescent="0.2">
      <c r="A49" s="1" t="str">
        <f>Input!B2</f>
        <v>Beispiel AG</v>
      </c>
    </row>
    <row r="50" spans="1:1" s="1" customFormat="1" ht="14.25" x14ac:dyDescent="0.2">
      <c r="A50" s="1" t="str">
        <f>Input!B3</f>
        <v>Hans Muster</v>
      </c>
    </row>
  </sheetData>
  <mergeCells count="2">
    <mergeCell ref="B3:C3"/>
    <mergeCell ref="D3:E3"/>
  </mergeCells>
  <conditionalFormatting sqref="A32:A33">
    <cfRule type="expression" dxfId="49" priority="1">
      <formula>MONTH(A33)&gt;MONTH(A$24)</formula>
    </cfRule>
    <cfRule type="expression" dxfId="48" priority="2">
      <formula>MONTH(B33)&gt;MONTH(B$24)</formula>
    </cfRule>
  </conditionalFormatting>
  <conditionalFormatting sqref="A5:A35">
    <cfRule type="expression" dxfId="47" priority="3">
      <formula>WEEKDAY(A5,2)&gt;5</formula>
    </cfRule>
  </conditionalFormatting>
  <conditionalFormatting sqref="A34:A35">
    <cfRule type="expression" dxfId="46" priority="4">
      <formula>MONTH(#REF!)&gt;MONTH(A$24)</formula>
    </cfRule>
    <cfRule type="expression" dxfId="45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9AD2-9D85-4B6C-9D09-324C8CB806BC}">
  <sheetPr>
    <pageSetUpPr fitToPage="1"/>
  </sheetPr>
  <dimension ref="A1:K52"/>
  <sheetViews>
    <sheetView topLeftCell="A7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43922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EOMONTH(März!A5,0)+1</f>
        <v>43922</v>
      </c>
      <c r="B5" s="5"/>
      <c r="C5" s="16"/>
      <c r="D5" s="18"/>
      <c r="E5" s="5"/>
      <c r="F5" s="22"/>
      <c r="G5" s="26">
        <f>IF(B5="Ferien",I5,C5-B5+E5-D5)</f>
        <v>0</v>
      </c>
      <c r="H5" s="32"/>
      <c r="I5" s="26">
        <f>Input!$B$5*Input!$B$6/5</f>
        <v>0.35</v>
      </c>
      <c r="K5" s="6"/>
    </row>
    <row r="6" spans="1:11" s="1" customFormat="1" ht="14.25" x14ac:dyDescent="0.2">
      <c r="A6" s="2">
        <f>A5+1</f>
        <v>43923</v>
      </c>
      <c r="B6" s="5"/>
      <c r="C6" s="16"/>
      <c r="D6" s="18"/>
      <c r="E6" s="5"/>
      <c r="F6" s="23"/>
      <c r="G6" s="26">
        <f t="shared" ref="G6:G34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4" si="1">A6+1</f>
        <v>43924</v>
      </c>
      <c r="B7" s="5"/>
      <c r="C7" s="16"/>
      <c r="D7" s="18"/>
      <c r="E7" s="5"/>
      <c r="F7" s="23"/>
      <c r="G7" s="26">
        <f t="shared" si="0"/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1"/>
        <v>43925</v>
      </c>
      <c r="B8" s="5"/>
      <c r="C8" s="16"/>
      <c r="D8" s="18"/>
      <c r="E8" s="5"/>
      <c r="F8" s="23"/>
      <c r="G8" s="26"/>
      <c r="H8" s="33"/>
      <c r="I8" s="26"/>
    </row>
    <row r="9" spans="1:11" s="1" customFormat="1" ht="14.25" x14ac:dyDescent="0.2">
      <c r="A9" s="2">
        <f t="shared" si="1"/>
        <v>43926</v>
      </c>
      <c r="B9" s="5"/>
      <c r="C9" s="16"/>
      <c r="D9" s="18"/>
      <c r="E9" s="5"/>
      <c r="F9" s="23"/>
      <c r="G9" s="26"/>
      <c r="H9" s="33"/>
      <c r="I9" s="26"/>
    </row>
    <row r="10" spans="1:11" s="1" customFormat="1" ht="14.25" x14ac:dyDescent="0.2">
      <c r="A10" s="2">
        <f t="shared" si="1"/>
        <v>43927</v>
      </c>
      <c r="B10" s="3"/>
      <c r="C10" s="17"/>
      <c r="D10" s="19"/>
      <c r="E10" s="3"/>
      <c r="F10" s="23"/>
      <c r="G10" s="26">
        <f t="shared" si="0"/>
        <v>0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1"/>
        <v>43928</v>
      </c>
      <c r="B11" s="3"/>
      <c r="C11" s="17"/>
      <c r="D11" s="19"/>
      <c r="E11" s="3"/>
      <c r="F11" s="23"/>
      <c r="G11" s="26">
        <f t="shared" si="0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1"/>
        <v>43929</v>
      </c>
      <c r="B12" s="5"/>
      <c r="C12" s="16"/>
      <c r="D12" s="18"/>
      <c r="E12" s="5"/>
      <c r="F12" s="23"/>
      <c r="G12" s="26">
        <f t="shared" si="0"/>
        <v>0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1"/>
        <v>43930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38">
        <f t="shared" si="1"/>
        <v>43931</v>
      </c>
      <c r="B14" s="47"/>
      <c r="C14" s="48"/>
      <c r="D14" s="49"/>
      <c r="E14" s="47"/>
      <c r="F14" s="23"/>
      <c r="G14" s="37">
        <f t="shared" si="0"/>
        <v>0</v>
      </c>
      <c r="H14" s="33"/>
      <c r="I14" s="37">
        <v>0</v>
      </c>
    </row>
    <row r="15" spans="1:11" s="1" customFormat="1" ht="14.25" x14ac:dyDescent="0.2">
      <c r="A15" s="2">
        <f t="shared" si="1"/>
        <v>43932</v>
      </c>
      <c r="B15" s="5"/>
      <c r="C15" s="16"/>
      <c r="D15" s="18"/>
      <c r="E15" s="5"/>
      <c r="F15" s="23"/>
      <c r="G15" s="26"/>
      <c r="H15" s="33"/>
      <c r="I15" s="26"/>
    </row>
    <row r="16" spans="1:11" s="1" customFormat="1" ht="14.25" x14ac:dyDescent="0.2">
      <c r="A16" s="2">
        <f t="shared" si="1"/>
        <v>43933</v>
      </c>
      <c r="B16" s="5"/>
      <c r="C16" s="16"/>
      <c r="D16" s="18"/>
      <c r="E16" s="5"/>
      <c r="F16" s="23"/>
      <c r="G16" s="26"/>
      <c r="H16" s="33"/>
      <c r="I16" s="26"/>
    </row>
    <row r="17" spans="1:9" s="1" customFormat="1" ht="14.25" x14ac:dyDescent="0.2">
      <c r="A17" s="38">
        <f t="shared" si="1"/>
        <v>43934</v>
      </c>
      <c r="B17" s="39"/>
      <c r="C17" s="40"/>
      <c r="D17" s="41"/>
      <c r="E17" s="39"/>
      <c r="F17" s="23"/>
      <c r="G17" s="37">
        <f t="shared" si="0"/>
        <v>0</v>
      </c>
      <c r="H17" s="33"/>
      <c r="I17" s="37">
        <v>0</v>
      </c>
    </row>
    <row r="18" spans="1:9" s="1" customFormat="1" ht="14.25" x14ac:dyDescent="0.2">
      <c r="A18" s="2">
        <f t="shared" si="1"/>
        <v>43935</v>
      </c>
      <c r="B18" s="3"/>
      <c r="C18" s="17"/>
      <c r="D18" s="19"/>
      <c r="E18" s="3"/>
      <c r="F18" s="23"/>
      <c r="G18" s="26">
        <f t="shared" si="0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1"/>
        <v>43936</v>
      </c>
      <c r="B19" s="5"/>
      <c r="C19" s="16"/>
      <c r="D19" s="18"/>
      <c r="E19" s="5"/>
      <c r="F19" s="23"/>
      <c r="G19" s="26">
        <f t="shared" si="0"/>
        <v>0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1"/>
        <v>43937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43938</v>
      </c>
      <c r="B21" s="5"/>
      <c r="C21" s="16"/>
      <c r="D21" s="18"/>
      <c r="E21" s="5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43939</v>
      </c>
      <c r="B22" s="5"/>
      <c r="C22" s="16"/>
      <c r="D22" s="19"/>
      <c r="E22" s="3"/>
      <c r="F22" s="23"/>
      <c r="G22" s="26"/>
      <c r="H22" s="33"/>
      <c r="I22" s="26"/>
    </row>
    <row r="23" spans="1:9" s="1" customFormat="1" ht="14.25" x14ac:dyDescent="0.2">
      <c r="A23" s="2">
        <f t="shared" si="1"/>
        <v>43940</v>
      </c>
      <c r="B23" s="3"/>
      <c r="C23" s="17"/>
      <c r="D23" s="19"/>
      <c r="E23" s="3"/>
      <c r="F23" s="23"/>
      <c r="G23" s="26"/>
      <c r="H23" s="33"/>
      <c r="I23" s="26"/>
    </row>
    <row r="24" spans="1:9" s="1" customFormat="1" ht="14.25" x14ac:dyDescent="0.2">
      <c r="A24" s="2">
        <f t="shared" si="1"/>
        <v>43941</v>
      </c>
      <c r="B24" s="3"/>
      <c r="C24" s="17"/>
      <c r="D24" s="19"/>
      <c r="E24" s="3"/>
      <c r="F24" s="23"/>
      <c r="G24" s="26">
        <f t="shared" si="0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1"/>
        <v>43942</v>
      </c>
      <c r="B25" s="3"/>
      <c r="C25" s="17"/>
      <c r="D25" s="19"/>
      <c r="E25" s="3"/>
      <c r="F25" s="23"/>
      <c r="G25" s="26">
        <f t="shared" si="0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1"/>
        <v>43943</v>
      </c>
      <c r="B26" s="3"/>
      <c r="C26" s="17"/>
      <c r="D26" s="19"/>
      <c r="E26" s="3"/>
      <c r="F26" s="23"/>
      <c r="G26" s="26">
        <f t="shared" si="0"/>
        <v>0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1"/>
        <v>43944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43945</v>
      </c>
      <c r="B28" s="5"/>
      <c r="C28" s="16"/>
      <c r="D28" s="18"/>
      <c r="E28" s="5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1"/>
        <v>43946</v>
      </c>
      <c r="B29" s="5"/>
      <c r="C29" s="16"/>
      <c r="D29" s="18"/>
      <c r="E29" s="5"/>
      <c r="F29" s="23"/>
      <c r="G29" s="26"/>
      <c r="H29" s="33"/>
      <c r="I29" s="26"/>
    </row>
    <row r="30" spans="1:9" s="1" customFormat="1" ht="14.25" x14ac:dyDescent="0.2">
      <c r="A30" s="2">
        <f t="shared" si="1"/>
        <v>43947</v>
      </c>
      <c r="B30" s="5"/>
      <c r="C30" s="16"/>
      <c r="D30" s="18"/>
      <c r="E30" s="5"/>
      <c r="F30" s="23"/>
      <c r="G30" s="26"/>
      <c r="H30" s="33"/>
      <c r="I30" s="26"/>
    </row>
    <row r="31" spans="1:9" s="1" customFormat="1" ht="14.25" x14ac:dyDescent="0.2">
      <c r="A31" s="2">
        <f t="shared" si="1"/>
        <v>43948</v>
      </c>
      <c r="B31" s="3"/>
      <c r="C31" s="17"/>
      <c r="D31" s="19"/>
      <c r="E31" s="3"/>
      <c r="F31" s="23"/>
      <c r="G31" s="26">
        <f t="shared" si="0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1"/>
        <v>43949</v>
      </c>
      <c r="B32" s="3"/>
      <c r="C32" s="17"/>
      <c r="D32" s="19"/>
      <c r="E32" s="3"/>
      <c r="F32" s="23"/>
      <c r="G32" s="26">
        <f t="shared" si="0"/>
        <v>0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1"/>
        <v>43950</v>
      </c>
      <c r="B33" s="5"/>
      <c r="C33" s="16"/>
      <c r="D33" s="18"/>
      <c r="E33" s="5"/>
      <c r="F33" s="23"/>
      <c r="G33" s="26">
        <f t="shared" si="0"/>
        <v>0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1"/>
        <v>43951</v>
      </c>
      <c r="B34" s="3"/>
      <c r="C34" s="17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thickBot="1" x14ac:dyDescent="0.25">
      <c r="A35" s="2"/>
      <c r="B35" s="3"/>
      <c r="C35" s="3"/>
      <c r="D35" s="19"/>
      <c r="E35" s="3"/>
      <c r="F35" s="23"/>
      <c r="G35" s="27"/>
      <c r="H35" s="33"/>
      <c r="I35" s="27"/>
    </row>
    <row r="36" spans="1:9" s="1" customFormat="1" ht="14.25" x14ac:dyDescent="0.2"/>
    <row r="37" spans="1:9" s="1" customFormat="1" x14ac:dyDescent="0.25">
      <c r="A37" s="1" t="s">
        <v>20</v>
      </c>
      <c r="C37" s="8">
        <f>März!C40</f>
        <v>-529.19999999999982</v>
      </c>
      <c r="E37" s="15" t="s">
        <v>24</v>
      </c>
    </row>
    <row r="38" spans="1:9" s="1" customFormat="1" ht="14.25" x14ac:dyDescent="0.2">
      <c r="A38" s="1" t="s">
        <v>10</v>
      </c>
      <c r="C38" s="7">
        <f>SUM(I5:I34)*24</f>
        <v>167.99999999999994</v>
      </c>
      <c r="E38" s="42" t="s">
        <v>37</v>
      </c>
      <c r="F38" s="43"/>
      <c r="G38" s="43"/>
      <c r="H38" s="43"/>
      <c r="I38" s="43"/>
    </row>
    <row r="39" spans="1:9" s="1" customFormat="1" ht="14.25" x14ac:dyDescent="0.2">
      <c r="A39" s="9" t="s">
        <v>11</v>
      </c>
      <c r="B39" s="9"/>
      <c r="C39" s="10">
        <f>557.76+139.44</f>
        <v>697.2</v>
      </c>
      <c r="E39" s="42" t="s">
        <v>38</v>
      </c>
      <c r="F39" s="43"/>
      <c r="G39" s="43"/>
      <c r="H39" s="43"/>
      <c r="I39" s="43"/>
    </row>
    <row r="40" spans="1:9" s="1" customFormat="1" thickBot="1" x14ac:dyDescent="0.25">
      <c r="A40" s="11" t="s">
        <v>12</v>
      </c>
      <c r="B40" s="11"/>
      <c r="C40" s="12">
        <f>C39-C38+C37</f>
        <v>0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März!C42</f>
        <v>26</v>
      </c>
    </row>
    <row r="44" spans="1:9" s="1" customFormat="1" ht="14.25" x14ac:dyDescent="0.2">
      <c r="A44" s="9" t="s">
        <v>15</v>
      </c>
      <c r="B44" s="9"/>
      <c r="C44" s="9">
        <f>März!C43+COUNTIF(B5:B35,"Ferien")</f>
        <v>0</v>
      </c>
    </row>
    <row r="45" spans="1:9" s="1" customFormat="1" thickBot="1" x14ac:dyDescent="0.25">
      <c r="A45" s="11" t="s">
        <v>14</v>
      </c>
      <c r="B45" s="11"/>
      <c r="C45" s="36">
        <f>C43-C44</f>
        <v>26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COUNTIF(B5:B34,"Krank")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44" priority="3">
      <formula>WEEKDAY(A5,2)&gt;5</formula>
    </cfRule>
  </conditionalFormatting>
  <conditionalFormatting sqref="A32:A33">
    <cfRule type="expression" dxfId="43" priority="1">
      <formula>MONTH(A33)&gt;MONTH(A$24)</formula>
    </cfRule>
    <cfRule type="expression" dxfId="42" priority="2">
      <formula>MONTH(B33)&gt;MONTH(B$24)</formula>
    </cfRule>
  </conditionalFormatting>
  <conditionalFormatting sqref="A34:A35">
    <cfRule type="expression" dxfId="41" priority="4">
      <formula>MONTH(#REF!)&gt;MONTH(A$24)</formula>
    </cfRule>
    <cfRule type="expression" dxfId="40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EB0F7-AC3F-46D6-8D7B-0689DAF08049}">
  <sheetPr>
    <pageSetUpPr fitToPage="1"/>
  </sheetPr>
  <dimension ref="A1:K50"/>
  <sheetViews>
    <sheetView tabSelected="1" zoomScaleNormal="100" workbookViewId="0">
      <selection activeCell="G27" sqref="G27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43952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EOMONTH(April!A5, 0)+1</f>
        <v>43952</v>
      </c>
      <c r="B5" s="5">
        <v>0.31597222222222221</v>
      </c>
      <c r="C5" s="16">
        <v>0.46875</v>
      </c>
      <c r="D5" s="18"/>
      <c r="E5" s="5"/>
      <c r="F5" s="22"/>
      <c r="G5" s="26">
        <f>IF(B5="Ferien",I5,C5-B5+E5-D5)</f>
        <v>0.15277777777777779</v>
      </c>
      <c r="H5" s="32"/>
      <c r="I5" s="26">
        <f>Input!$B$5*Input!$B$6/5</f>
        <v>0.35</v>
      </c>
      <c r="K5" s="6"/>
    </row>
    <row r="6" spans="1:11" s="1" customFormat="1" ht="14.25" x14ac:dyDescent="0.2">
      <c r="A6" s="2">
        <f>A5+1</f>
        <v>43953</v>
      </c>
      <c r="B6" s="5"/>
      <c r="C6" s="16"/>
      <c r="D6" s="18"/>
      <c r="E6" s="5"/>
      <c r="F6" s="23"/>
      <c r="G6" s="26"/>
      <c r="H6" s="33"/>
      <c r="I6" s="26"/>
    </row>
    <row r="7" spans="1:11" s="1" customFormat="1" ht="14.25" x14ac:dyDescent="0.2">
      <c r="A7" s="2">
        <f t="shared" ref="A7:A35" si="0">A6+1</f>
        <v>43954</v>
      </c>
      <c r="B7" s="5"/>
      <c r="C7" s="16"/>
      <c r="D7" s="19"/>
      <c r="E7" s="3"/>
      <c r="F7" s="23"/>
      <c r="G7" s="26"/>
      <c r="H7" s="33"/>
      <c r="I7" s="26"/>
    </row>
    <row r="8" spans="1:11" s="1" customFormat="1" ht="14.25" x14ac:dyDescent="0.2">
      <c r="A8" s="2">
        <f t="shared" si="0"/>
        <v>43955</v>
      </c>
      <c r="B8" s="5">
        <v>0.30902777777777779</v>
      </c>
      <c r="C8" s="16">
        <v>0.5</v>
      </c>
      <c r="D8" s="19"/>
      <c r="E8" s="3"/>
      <c r="F8" s="23"/>
      <c r="G8" s="26">
        <f t="shared" ref="G8:G33" si="1">IF(B8="Ferien",I8,C8-B8+E8-D8)</f>
        <v>0.19097222222222221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0"/>
        <v>43956</v>
      </c>
      <c r="B9" s="5">
        <v>0.33333333333333331</v>
      </c>
      <c r="C9" s="16">
        <v>0.5</v>
      </c>
      <c r="D9" s="18">
        <v>0.55208333333333337</v>
      </c>
      <c r="E9" s="5">
        <v>0.66666666666666663</v>
      </c>
      <c r="F9" s="23"/>
      <c r="G9" s="26">
        <f t="shared" si="1"/>
        <v>0.28124999999999989</v>
      </c>
      <c r="H9" s="33"/>
      <c r="I9" s="26">
        <f>Input!$B$5*Input!$B$6/5</f>
        <v>0.35</v>
      </c>
    </row>
    <row r="10" spans="1:11" s="1" customFormat="1" ht="14.25" x14ac:dyDescent="0.2">
      <c r="A10" s="2">
        <f t="shared" si="0"/>
        <v>43957</v>
      </c>
      <c r="B10" s="5">
        <v>0.30208333333333331</v>
      </c>
      <c r="C10" s="16">
        <v>0.41666666666666669</v>
      </c>
      <c r="D10" s="18"/>
      <c r="E10" s="5"/>
      <c r="F10" s="23"/>
      <c r="G10" s="26">
        <f t="shared" si="1"/>
        <v>0.11458333333333337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0"/>
        <v>43958</v>
      </c>
      <c r="B11" s="5">
        <v>0.28819444444444448</v>
      </c>
      <c r="C11" s="16">
        <v>0.5</v>
      </c>
      <c r="D11" s="18">
        <v>0.5625</v>
      </c>
      <c r="E11" s="5">
        <v>0.70833333333333337</v>
      </c>
      <c r="F11" s="23"/>
      <c r="G11" s="26">
        <f t="shared" si="1"/>
        <v>0.35763888888888884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0"/>
        <v>43959</v>
      </c>
      <c r="B12" s="5">
        <v>0.32291666666666669</v>
      </c>
      <c r="C12" s="16">
        <v>0.5</v>
      </c>
      <c r="D12" s="18"/>
      <c r="E12" s="5"/>
      <c r="F12" s="23"/>
      <c r="G12" s="26">
        <f t="shared" si="1"/>
        <v>0.17708333333333331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0"/>
        <v>43960</v>
      </c>
      <c r="B13" s="5"/>
      <c r="C13" s="16"/>
      <c r="D13" s="18"/>
      <c r="E13" s="5"/>
      <c r="F13" s="23"/>
      <c r="G13" s="26"/>
      <c r="H13" s="33"/>
      <c r="I13" s="26"/>
    </row>
    <row r="14" spans="1:11" s="1" customFormat="1" ht="14.25" x14ac:dyDescent="0.2">
      <c r="A14" s="2">
        <f t="shared" si="0"/>
        <v>43961</v>
      </c>
      <c r="B14" s="5"/>
      <c r="C14" s="16"/>
      <c r="D14" s="18"/>
      <c r="E14" s="5"/>
      <c r="F14" s="23"/>
      <c r="G14" s="26"/>
      <c r="H14" s="33"/>
      <c r="I14" s="26"/>
    </row>
    <row r="15" spans="1:11" s="1" customFormat="1" ht="14.25" x14ac:dyDescent="0.2">
      <c r="A15" s="2">
        <f t="shared" si="0"/>
        <v>43962</v>
      </c>
      <c r="B15" s="5">
        <v>0.30902777777777779</v>
      </c>
      <c r="C15" s="16">
        <v>0.5</v>
      </c>
      <c r="D15" s="19"/>
      <c r="E15" s="3"/>
      <c r="F15" s="23"/>
      <c r="G15" s="26">
        <f t="shared" si="1"/>
        <v>0.19097222222222221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0"/>
        <v>43963</v>
      </c>
      <c r="B16" s="5">
        <v>0.33333333333333331</v>
      </c>
      <c r="C16" s="16">
        <v>0.5</v>
      </c>
      <c r="D16" s="18">
        <v>0.55208333333333337</v>
      </c>
      <c r="E16" s="5">
        <v>0.66666666666666663</v>
      </c>
      <c r="F16" s="23"/>
      <c r="G16" s="26">
        <f t="shared" si="1"/>
        <v>0.28124999999999989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0"/>
        <v>43964</v>
      </c>
      <c r="B17" s="5">
        <v>0.30208333333333331</v>
      </c>
      <c r="C17" s="16">
        <v>0.41666666666666669</v>
      </c>
      <c r="D17" s="18"/>
      <c r="E17" s="5"/>
      <c r="F17" s="23"/>
      <c r="G17" s="26">
        <f t="shared" si="1"/>
        <v>0.11458333333333337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0"/>
        <v>43965</v>
      </c>
      <c r="B18" s="5">
        <v>0.28819444444444448</v>
      </c>
      <c r="C18" s="16">
        <v>0.5</v>
      </c>
      <c r="D18" s="18">
        <v>0.5625</v>
      </c>
      <c r="E18" s="5">
        <v>0.70833333333333337</v>
      </c>
      <c r="F18" s="23"/>
      <c r="G18" s="26">
        <f t="shared" si="1"/>
        <v>0.35763888888888884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0"/>
        <v>43966</v>
      </c>
      <c r="B19" s="5">
        <v>0.32291666666666669</v>
      </c>
      <c r="C19" s="16">
        <v>0.5</v>
      </c>
      <c r="D19" s="18"/>
      <c r="E19" s="5"/>
      <c r="F19" s="23"/>
      <c r="G19" s="26">
        <f t="shared" si="1"/>
        <v>0.17708333333333331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0"/>
        <v>43967</v>
      </c>
      <c r="B20" s="5"/>
      <c r="C20" s="16"/>
      <c r="D20" s="18"/>
      <c r="E20" s="5"/>
      <c r="F20" s="23"/>
      <c r="G20" s="26"/>
      <c r="H20" s="33"/>
      <c r="I20" s="26"/>
    </row>
    <row r="21" spans="1:9" s="1" customFormat="1" ht="14.25" x14ac:dyDescent="0.2">
      <c r="A21" s="2">
        <f t="shared" si="0"/>
        <v>43968</v>
      </c>
      <c r="B21" s="5"/>
      <c r="C21" s="16"/>
      <c r="D21" s="18"/>
      <c r="E21" s="5"/>
      <c r="F21" s="23"/>
      <c r="G21" s="26"/>
      <c r="H21" s="33"/>
      <c r="I21" s="26"/>
    </row>
    <row r="22" spans="1:9" s="1" customFormat="1" ht="14.25" x14ac:dyDescent="0.2">
      <c r="A22" s="2">
        <f t="shared" si="0"/>
        <v>43969</v>
      </c>
      <c r="B22" s="5" t="s">
        <v>45</v>
      </c>
      <c r="C22" s="16"/>
      <c r="D22" s="19"/>
      <c r="E22" s="3"/>
      <c r="F22" s="23"/>
      <c r="G22" s="26">
        <f t="shared" si="1"/>
        <v>0.35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0"/>
        <v>43970</v>
      </c>
      <c r="B23" s="5" t="s">
        <v>45</v>
      </c>
      <c r="C23" s="16"/>
      <c r="D23" s="18"/>
      <c r="E23" s="5"/>
      <c r="F23" s="23"/>
      <c r="G23" s="26">
        <f t="shared" si="1"/>
        <v>0.35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0"/>
        <v>43971</v>
      </c>
      <c r="B24" s="5" t="s">
        <v>45</v>
      </c>
      <c r="C24" s="16"/>
      <c r="D24" s="18"/>
      <c r="E24" s="5"/>
      <c r="F24" s="23"/>
      <c r="G24" s="26">
        <f t="shared" si="1"/>
        <v>0.35</v>
      </c>
      <c r="H24" s="33"/>
      <c r="I24" s="26">
        <f>Input!$B$5*Input!$B$6/5</f>
        <v>0.35</v>
      </c>
    </row>
    <row r="25" spans="1:9" s="1" customFormat="1" ht="14.25" x14ac:dyDescent="0.2">
      <c r="A25" s="38">
        <f t="shared" si="0"/>
        <v>43972</v>
      </c>
      <c r="B25" s="39"/>
      <c r="C25" s="40"/>
      <c r="D25" s="41"/>
      <c r="E25" s="39"/>
      <c r="F25" s="23"/>
      <c r="G25" s="37">
        <f t="shared" si="1"/>
        <v>0</v>
      </c>
      <c r="H25" s="33"/>
      <c r="I25" s="37">
        <v>0</v>
      </c>
    </row>
    <row r="26" spans="1:9" s="1" customFormat="1" ht="14.25" x14ac:dyDescent="0.2">
      <c r="A26" s="2">
        <f t="shared" si="0"/>
        <v>43973</v>
      </c>
      <c r="B26" s="5" t="s">
        <v>46</v>
      </c>
      <c r="C26" s="16"/>
      <c r="D26" s="18"/>
      <c r="E26" s="5"/>
      <c r="F26" s="23"/>
      <c r="G26" s="26">
        <v>0.35000000000000003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0"/>
        <v>43974</v>
      </c>
      <c r="B27" s="5"/>
      <c r="C27" s="16"/>
      <c r="D27" s="18"/>
      <c r="E27" s="5"/>
      <c r="F27" s="23"/>
      <c r="G27" s="26"/>
      <c r="H27" s="33"/>
      <c r="I27" s="26"/>
    </row>
    <row r="28" spans="1:9" s="1" customFormat="1" ht="14.25" x14ac:dyDescent="0.2">
      <c r="A28" s="2">
        <f t="shared" si="0"/>
        <v>43975</v>
      </c>
      <c r="B28" s="5"/>
      <c r="C28" s="16"/>
      <c r="D28" s="18"/>
      <c r="E28" s="5"/>
      <c r="F28" s="23"/>
      <c r="G28" s="26"/>
      <c r="H28" s="33"/>
      <c r="I28" s="26"/>
    </row>
    <row r="29" spans="1:9" s="1" customFormat="1" ht="14.25" x14ac:dyDescent="0.2">
      <c r="A29" s="2">
        <f t="shared" si="0"/>
        <v>43976</v>
      </c>
      <c r="B29" s="5">
        <v>0.30902777777777779</v>
      </c>
      <c r="C29" s="16">
        <v>0.5</v>
      </c>
      <c r="D29" s="19"/>
      <c r="E29" s="3"/>
      <c r="F29" s="23"/>
      <c r="G29" s="26">
        <f t="shared" si="1"/>
        <v>0.19097222222222221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0"/>
        <v>43977</v>
      </c>
      <c r="B30" s="5">
        <v>0.33333333333333331</v>
      </c>
      <c r="C30" s="16">
        <v>0.5</v>
      </c>
      <c r="D30" s="18">
        <v>0.55208333333333337</v>
      </c>
      <c r="E30" s="5">
        <v>0.66666666666666663</v>
      </c>
      <c r="F30" s="23"/>
      <c r="G30" s="26">
        <f t="shared" si="1"/>
        <v>0.28124999999999989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0"/>
        <v>43978</v>
      </c>
      <c r="B31" s="5">
        <v>0.30208333333333331</v>
      </c>
      <c r="C31" s="16">
        <v>0.41666666666666669</v>
      </c>
      <c r="D31" s="18"/>
      <c r="E31" s="5"/>
      <c r="F31" s="23"/>
      <c r="G31" s="26">
        <f t="shared" si="1"/>
        <v>0.11458333333333337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0"/>
        <v>43979</v>
      </c>
      <c r="B32" s="5">
        <v>0.28819444444444448</v>
      </c>
      <c r="C32" s="16">
        <v>0.5</v>
      </c>
      <c r="D32" s="18">
        <v>0.5625</v>
      </c>
      <c r="E32" s="5">
        <v>0.70833333333333337</v>
      </c>
      <c r="F32" s="23"/>
      <c r="G32" s="26">
        <f t="shared" si="1"/>
        <v>0.35763888888888884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0"/>
        <v>43980</v>
      </c>
      <c r="B33" s="5">
        <v>0.32291666666666669</v>
      </c>
      <c r="C33" s="16">
        <v>0.5</v>
      </c>
      <c r="D33" s="18"/>
      <c r="E33" s="5"/>
      <c r="F33" s="23"/>
      <c r="G33" s="26">
        <f t="shared" si="1"/>
        <v>0.17708333333333331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0"/>
        <v>43981</v>
      </c>
      <c r="B34" s="3"/>
      <c r="C34" s="17"/>
      <c r="D34" s="19"/>
      <c r="E34" s="3"/>
      <c r="F34" s="23"/>
      <c r="G34" s="26"/>
      <c r="H34" s="33"/>
      <c r="I34" s="26"/>
    </row>
    <row r="35" spans="1:9" s="1" customFormat="1" ht="14.25" x14ac:dyDescent="0.2">
      <c r="A35" s="2">
        <f t="shared" si="0"/>
        <v>43982</v>
      </c>
      <c r="B35" s="3"/>
      <c r="C35" s="3"/>
      <c r="D35" s="19"/>
      <c r="E35" s="3"/>
      <c r="F35" s="23"/>
      <c r="G35" s="26"/>
      <c r="H35" s="33"/>
      <c r="I35" s="26"/>
    </row>
    <row r="36" spans="1:9" s="1" customFormat="1" ht="14.25" x14ac:dyDescent="0.2"/>
    <row r="37" spans="1:9" s="1" customFormat="1" x14ac:dyDescent="0.25">
      <c r="A37" s="1" t="s">
        <v>20</v>
      </c>
      <c r="C37" s="8">
        <f>April!C40</f>
        <v>0</v>
      </c>
      <c r="E37" s="15" t="s">
        <v>25</v>
      </c>
    </row>
    <row r="38" spans="1:9" s="1" customFormat="1" ht="14.25" x14ac:dyDescent="0.2">
      <c r="A38" s="1" t="s">
        <v>10</v>
      </c>
      <c r="C38" s="7">
        <f>SUM(I5:I35)*24</f>
        <v>167.99999999999994</v>
      </c>
      <c r="E38" s="42" t="s">
        <v>39</v>
      </c>
      <c r="F38" s="43"/>
      <c r="G38" s="43"/>
      <c r="H38" s="43"/>
      <c r="I38" s="43"/>
    </row>
    <row r="39" spans="1:9" s="1" customFormat="1" ht="14.25" x14ac:dyDescent="0.2">
      <c r="A39" s="9" t="s">
        <v>11</v>
      </c>
      <c r="B39" s="9"/>
      <c r="C39" s="10">
        <f>SUM(G5:G35)*24</f>
        <v>118.01666666666665</v>
      </c>
    </row>
    <row r="40" spans="1:9" s="1" customFormat="1" thickBot="1" x14ac:dyDescent="0.25">
      <c r="A40" s="11" t="s">
        <v>12</v>
      </c>
      <c r="B40" s="11"/>
      <c r="C40" s="12">
        <f>C39-C38+C37</f>
        <v>-49.983333333333292</v>
      </c>
    </row>
    <row r="41" spans="1:9" s="1" customFormat="1" thickTop="1" x14ac:dyDescent="0.2"/>
    <row r="42" spans="1:9" s="1" customFormat="1" ht="14.25" x14ac:dyDescent="0.2">
      <c r="A42" s="1" t="str">
        <f>Januar!A43</f>
        <v>Ferienguthaben</v>
      </c>
      <c r="C42" s="35">
        <f>April!C43</f>
        <v>26</v>
      </c>
    </row>
    <row r="43" spans="1:9" s="1" customFormat="1" ht="14.25" x14ac:dyDescent="0.2">
      <c r="A43" s="9" t="s">
        <v>15</v>
      </c>
      <c r="B43" s="9"/>
      <c r="C43" s="9">
        <f>April!C44+COUNTIF(Mai!B5:B35,"Ferien")</f>
        <v>3</v>
      </c>
    </row>
    <row r="44" spans="1:9" s="1" customFormat="1" thickBot="1" x14ac:dyDescent="0.25">
      <c r="A44" s="11" t="s">
        <v>14</v>
      </c>
      <c r="B44" s="11"/>
      <c r="C44" s="36">
        <f>C42-C43</f>
        <v>23</v>
      </c>
    </row>
    <row r="45" spans="1:9" s="1" customFormat="1" thickTop="1" x14ac:dyDescent="0.2"/>
    <row r="46" spans="1:9" s="1" customFormat="1" thickBot="1" x14ac:dyDescent="0.25">
      <c r="A46" s="13" t="str">
        <f>Januar!A48</f>
        <v>Krankeitstage diesen Monat:</v>
      </c>
      <c r="B46" s="13"/>
      <c r="C46" s="13">
        <f>COUNTIF(B5:B35,"Krank")</f>
        <v>0</v>
      </c>
    </row>
    <row r="47" spans="1:9" s="1" customFormat="1" thickTop="1" x14ac:dyDescent="0.2"/>
    <row r="48" spans="1:9" s="1" customFormat="1" ht="42.75" customHeight="1" x14ac:dyDescent="0.2">
      <c r="A48" s="29"/>
      <c r="B48" s="29"/>
      <c r="C48" s="29"/>
    </row>
    <row r="49" spans="1:1" s="1" customFormat="1" ht="14.25" x14ac:dyDescent="0.2">
      <c r="A49" s="1" t="str">
        <f>Input!B2</f>
        <v>Beispiel AG</v>
      </c>
    </row>
    <row r="50" spans="1:1" s="1" customFormat="1" ht="14.25" x14ac:dyDescent="0.2">
      <c r="A50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39" priority="3">
      <formula>WEEKDAY(A5,2)&gt;5</formula>
    </cfRule>
  </conditionalFormatting>
  <conditionalFormatting sqref="A32:A33">
    <cfRule type="expression" dxfId="38" priority="1">
      <formula>MONTH(A33)&gt;MONTH(A$24)</formula>
    </cfRule>
    <cfRule type="expression" dxfId="37" priority="2">
      <formula>MONTH(B33)&gt;MONTH(B$24)</formula>
    </cfRule>
  </conditionalFormatting>
  <conditionalFormatting sqref="A34:A35">
    <cfRule type="expression" dxfId="36" priority="4">
      <formula>MONTH(#REF!)&gt;MONTH(A$24)</formula>
    </cfRule>
    <cfRule type="expression" dxfId="35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0314-BE51-4D80-898A-116B63CC2F3A}">
  <sheetPr>
    <pageSetUpPr fitToPage="1"/>
  </sheetPr>
  <dimension ref="A1:K52"/>
  <sheetViews>
    <sheetView topLeftCell="A5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43983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38">
        <f>EOMONTH(Mai!A5,0)+1</f>
        <v>43983</v>
      </c>
      <c r="B5" s="47"/>
      <c r="C5" s="48"/>
      <c r="D5" s="49"/>
      <c r="E5" s="47"/>
      <c r="F5" s="22"/>
      <c r="G5" s="37">
        <f>IF(B5="Ferien",I5,C5-B5+E5-D5)</f>
        <v>0</v>
      </c>
      <c r="H5" s="32"/>
      <c r="I5" s="37">
        <v>0</v>
      </c>
      <c r="K5" s="6"/>
    </row>
    <row r="6" spans="1:11" s="1" customFormat="1" ht="14.25" x14ac:dyDescent="0.2">
      <c r="A6" s="2">
        <f>A5+1</f>
        <v>43984</v>
      </c>
      <c r="B6" s="3"/>
      <c r="C6" s="17"/>
      <c r="D6" s="19"/>
      <c r="E6" s="3"/>
      <c r="F6" s="23"/>
      <c r="G6" s="26">
        <f t="shared" ref="G6:G34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4" si="1">A6+1</f>
        <v>43985</v>
      </c>
      <c r="B7" s="5"/>
      <c r="C7" s="16"/>
      <c r="D7" s="18"/>
      <c r="E7" s="5"/>
      <c r="F7" s="23"/>
      <c r="G7" s="26">
        <f t="shared" si="0"/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1"/>
        <v>43986</v>
      </c>
      <c r="B8" s="3"/>
      <c r="C8" s="17"/>
      <c r="D8" s="19"/>
      <c r="E8" s="3"/>
      <c r="F8" s="23"/>
      <c r="G8" s="26">
        <f t="shared" si="0"/>
        <v>0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1"/>
        <v>43987</v>
      </c>
      <c r="B9" s="5"/>
      <c r="C9" s="16"/>
      <c r="D9" s="18"/>
      <c r="E9" s="5"/>
      <c r="F9" s="23"/>
      <c r="G9" s="26">
        <f t="shared" si="0"/>
        <v>0</v>
      </c>
      <c r="H9" s="33"/>
      <c r="I9" s="26">
        <f>Input!$B$5*Input!$B$6/5</f>
        <v>0.35</v>
      </c>
    </row>
    <row r="10" spans="1:11" s="1" customFormat="1" ht="14.25" x14ac:dyDescent="0.2">
      <c r="A10" s="2">
        <f t="shared" si="1"/>
        <v>43988</v>
      </c>
      <c r="B10" s="5"/>
      <c r="C10" s="16"/>
      <c r="D10" s="18"/>
      <c r="E10" s="5"/>
      <c r="F10" s="23"/>
      <c r="G10" s="26"/>
      <c r="H10" s="33"/>
      <c r="I10" s="26"/>
    </row>
    <row r="11" spans="1:11" s="1" customFormat="1" ht="14.25" x14ac:dyDescent="0.2">
      <c r="A11" s="2">
        <f t="shared" si="1"/>
        <v>43989</v>
      </c>
      <c r="B11" s="5"/>
      <c r="C11" s="16"/>
      <c r="D11" s="18"/>
      <c r="E11" s="5"/>
      <c r="F11" s="23"/>
      <c r="G11" s="26"/>
      <c r="H11" s="33"/>
      <c r="I11" s="26"/>
    </row>
    <row r="12" spans="1:11" s="1" customFormat="1" ht="14.25" x14ac:dyDescent="0.2">
      <c r="A12" s="2">
        <f t="shared" si="1"/>
        <v>43990</v>
      </c>
      <c r="B12" s="3"/>
      <c r="C12" s="17"/>
      <c r="D12" s="19"/>
      <c r="E12" s="3"/>
      <c r="F12" s="23"/>
      <c r="G12" s="26">
        <f t="shared" si="0"/>
        <v>0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1"/>
        <v>43991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2">
        <f t="shared" si="1"/>
        <v>43992</v>
      </c>
      <c r="B14" s="3"/>
      <c r="C14" s="17"/>
      <c r="D14" s="19"/>
      <c r="E14" s="3"/>
      <c r="F14" s="23"/>
      <c r="G14" s="26">
        <f t="shared" si="0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1"/>
        <v>43993</v>
      </c>
      <c r="B15" s="3"/>
      <c r="C15" s="17"/>
      <c r="D15" s="19"/>
      <c r="E15" s="3"/>
      <c r="F15" s="23"/>
      <c r="G15" s="26">
        <f t="shared" si="0"/>
        <v>0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1"/>
        <v>43994</v>
      </c>
      <c r="B16" s="5"/>
      <c r="C16" s="16"/>
      <c r="D16" s="18"/>
      <c r="E16" s="5"/>
      <c r="F16" s="23"/>
      <c r="G16" s="26">
        <f t="shared" si="0"/>
        <v>0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1"/>
        <v>43995</v>
      </c>
      <c r="B17" s="5"/>
      <c r="C17" s="16"/>
      <c r="D17" s="18"/>
      <c r="E17" s="5"/>
      <c r="F17" s="23"/>
      <c r="G17" s="26"/>
      <c r="H17" s="33"/>
      <c r="I17" s="26"/>
    </row>
    <row r="18" spans="1:9" s="1" customFormat="1" ht="14.25" x14ac:dyDescent="0.2">
      <c r="A18" s="2">
        <f t="shared" si="1"/>
        <v>43996</v>
      </c>
      <c r="B18" s="5"/>
      <c r="C18" s="16"/>
      <c r="D18" s="18"/>
      <c r="E18" s="5"/>
      <c r="F18" s="23"/>
      <c r="G18" s="26"/>
      <c r="H18" s="33"/>
      <c r="I18" s="26"/>
    </row>
    <row r="19" spans="1:9" s="1" customFormat="1" ht="14.25" x14ac:dyDescent="0.2">
      <c r="A19" s="2">
        <f t="shared" si="1"/>
        <v>43997</v>
      </c>
      <c r="B19" s="3"/>
      <c r="C19" s="17"/>
      <c r="D19" s="19"/>
      <c r="E19" s="3"/>
      <c r="F19" s="23"/>
      <c r="G19" s="26">
        <f t="shared" si="0"/>
        <v>0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1"/>
        <v>43998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43999</v>
      </c>
      <c r="B21" s="5"/>
      <c r="C21" s="16"/>
      <c r="D21" s="18"/>
      <c r="E21" s="5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44000</v>
      </c>
      <c r="B22" s="5"/>
      <c r="C22" s="16"/>
      <c r="D22" s="19"/>
      <c r="E22" s="3"/>
      <c r="F22" s="23"/>
      <c r="G22" s="26">
        <f t="shared" si="0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1"/>
        <v>44001</v>
      </c>
      <c r="B23" s="5"/>
      <c r="C23" s="16"/>
      <c r="D23" s="19"/>
      <c r="E23" s="3"/>
      <c r="F23" s="23"/>
      <c r="G23" s="26">
        <f t="shared" si="0"/>
        <v>0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1"/>
        <v>44002</v>
      </c>
      <c r="B24" s="5"/>
      <c r="C24" s="16"/>
      <c r="D24" s="18"/>
      <c r="E24" s="5"/>
      <c r="F24" s="23"/>
      <c r="G24" s="26"/>
      <c r="H24" s="33"/>
      <c r="I24" s="26"/>
    </row>
    <row r="25" spans="1:9" s="1" customFormat="1" ht="14.25" x14ac:dyDescent="0.2">
      <c r="A25" s="2">
        <f t="shared" si="1"/>
        <v>44003</v>
      </c>
      <c r="B25" s="3"/>
      <c r="C25" s="17"/>
      <c r="D25" s="19"/>
      <c r="E25" s="3"/>
      <c r="F25" s="23"/>
      <c r="G25" s="26"/>
      <c r="H25" s="33"/>
      <c r="I25" s="26"/>
    </row>
    <row r="26" spans="1:9" s="1" customFormat="1" ht="14.25" x14ac:dyDescent="0.2">
      <c r="A26" s="2">
        <f t="shared" si="1"/>
        <v>44004</v>
      </c>
      <c r="B26" s="3"/>
      <c r="C26" s="17"/>
      <c r="D26" s="19"/>
      <c r="E26" s="3"/>
      <c r="F26" s="23"/>
      <c r="G26" s="26">
        <f t="shared" si="0"/>
        <v>0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1"/>
        <v>44005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44006</v>
      </c>
      <c r="B28" s="5"/>
      <c r="C28" s="16"/>
      <c r="D28" s="18"/>
      <c r="E28" s="5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1"/>
        <v>44007</v>
      </c>
      <c r="B29" s="5"/>
      <c r="C29" s="16"/>
      <c r="D29" s="19"/>
      <c r="E29" s="3"/>
      <c r="F29" s="23"/>
      <c r="G29" s="26">
        <f t="shared" si="0"/>
        <v>0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1"/>
        <v>44008</v>
      </c>
      <c r="B30" s="5"/>
      <c r="C30" s="16"/>
      <c r="D30" s="18"/>
      <c r="E30" s="5"/>
      <c r="F30" s="23"/>
      <c r="G30" s="26">
        <f t="shared" si="0"/>
        <v>0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1"/>
        <v>44009</v>
      </c>
      <c r="B31" s="5"/>
      <c r="C31" s="16"/>
      <c r="D31" s="18"/>
      <c r="E31" s="5"/>
      <c r="F31" s="23"/>
      <c r="G31" s="26"/>
      <c r="H31" s="33"/>
      <c r="I31" s="26"/>
    </row>
    <row r="32" spans="1:9" s="1" customFormat="1" ht="14.25" x14ac:dyDescent="0.2">
      <c r="A32" s="2">
        <f t="shared" si="1"/>
        <v>44010</v>
      </c>
      <c r="B32" s="5"/>
      <c r="C32" s="16"/>
      <c r="D32" s="18"/>
      <c r="E32" s="5"/>
      <c r="F32" s="23"/>
      <c r="G32" s="26"/>
      <c r="H32" s="33"/>
      <c r="I32" s="26"/>
    </row>
    <row r="33" spans="1:9" s="1" customFormat="1" ht="14.25" x14ac:dyDescent="0.2">
      <c r="A33" s="2">
        <f t="shared" si="1"/>
        <v>44011</v>
      </c>
      <c r="B33" s="3"/>
      <c r="C33" s="17"/>
      <c r="D33" s="19"/>
      <c r="E33" s="3"/>
      <c r="F33" s="23"/>
      <c r="G33" s="26">
        <f t="shared" si="0"/>
        <v>0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1"/>
        <v>44012</v>
      </c>
      <c r="B34" s="3"/>
      <c r="C34" s="17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thickBot="1" x14ac:dyDescent="0.25">
      <c r="A35" s="2"/>
      <c r="B35" s="3"/>
      <c r="C35" s="3"/>
      <c r="D35" s="19"/>
      <c r="E35" s="3"/>
      <c r="F35" s="23"/>
      <c r="G35" s="27"/>
      <c r="H35" s="33"/>
      <c r="I35" s="27"/>
    </row>
    <row r="36" spans="1:9" s="1" customFormat="1" ht="14.25" x14ac:dyDescent="0.2"/>
    <row r="37" spans="1:9" s="1" customFormat="1" x14ac:dyDescent="0.25">
      <c r="A37" s="1" t="s">
        <v>20</v>
      </c>
      <c r="C37" s="8">
        <f>Mai!C40</f>
        <v>-49.983333333333292</v>
      </c>
      <c r="E37" s="15" t="s">
        <v>26</v>
      </c>
    </row>
    <row r="38" spans="1:9" s="1" customFormat="1" ht="14.25" x14ac:dyDescent="0.2">
      <c r="A38" s="1" t="s">
        <v>10</v>
      </c>
      <c r="C38" s="7">
        <f>SUM(I5:I34)*24</f>
        <v>176.39999999999992</v>
      </c>
      <c r="E38" s="42" t="s">
        <v>40</v>
      </c>
      <c r="F38" s="43"/>
      <c r="G38" s="43"/>
      <c r="H38" s="43"/>
      <c r="I38" s="43"/>
    </row>
    <row r="39" spans="1:9" s="1" customFormat="1" ht="14.25" x14ac:dyDescent="0.2">
      <c r="A39" s="9" t="s">
        <v>11</v>
      </c>
      <c r="B39" s="9"/>
      <c r="C39" s="10">
        <f>SUM(G5:G34)*24</f>
        <v>0</v>
      </c>
    </row>
    <row r="40" spans="1:9" s="1" customFormat="1" thickBot="1" x14ac:dyDescent="0.25">
      <c r="A40" s="11" t="s">
        <v>12</v>
      </c>
      <c r="B40" s="11"/>
      <c r="C40" s="30">
        <f>C39-C38+C37</f>
        <v>-226.38333333333321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Mai!C42</f>
        <v>26</v>
      </c>
    </row>
    <row r="44" spans="1:9" s="1" customFormat="1" ht="14.25" x14ac:dyDescent="0.2">
      <c r="A44" s="9" t="s">
        <v>15</v>
      </c>
      <c r="B44" s="9"/>
      <c r="C44" s="9">
        <f>Mai!C43+COUNTIF(Juni!B5:B35,"Ferien")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COUNTIF(B5:B34,"Krank")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34" priority="3">
      <formula>WEEKDAY(A5,2)&gt;5</formula>
    </cfRule>
  </conditionalFormatting>
  <conditionalFormatting sqref="A32:A33">
    <cfRule type="expression" dxfId="33" priority="1">
      <formula>MONTH(A33)&gt;MONTH(A$24)</formula>
    </cfRule>
    <cfRule type="expression" dxfId="32" priority="2">
      <formula>MONTH(B33)&gt;MONTH(B$24)</formula>
    </cfRule>
  </conditionalFormatting>
  <conditionalFormatting sqref="A34:A35">
    <cfRule type="expression" dxfId="31" priority="4">
      <formula>MONTH(#REF!)&gt;MONTH(A$24)</formula>
    </cfRule>
    <cfRule type="expression" dxfId="30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0433-785C-4DDE-B535-9E02DB07BFA3}">
  <sheetPr>
    <pageSetUpPr fitToPage="1"/>
  </sheetPr>
  <dimension ref="A1:K52"/>
  <sheetViews>
    <sheetView topLeftCell="A13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44013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EOMONTH(Juni!A5,0)+1</f>
        <v>44013</v>
      </c>
      <c r="B5" s="5"/>
      <c r="C5" s="16"/>
      <c r="D5" s="18"/>
      <c r="E5" s="5"/>
      <c r="F5" s="22"/>
      <c r="G5" s="26">
        <f>IF(B5="Ferien",I5,C5-B5+E5-D5)</f>
        <v>0</v>
      </c>
      <c r="H5" s="32"/>
      <c r="I5" s="26">
        <f>Input!$B$5*Input!$B$6/5</f>
        <v>0.35</v>
      </c>
      <c r="K5" s="6"/>
    </row>
    <row r="6" spans="1:11" s="1" customFormat="1" ht="14.25" x14ac:dyDescent="0.2">
      <c r="A6" s="2">
        <f>A5+1</f>
        <v>44014</v>
      </c>
      <c r="B6" s="3"/>
      <c r="C6" s="17"/>
      <c r="D6" s="19"/>
      <c r="E6" s="3"/>
      <c r="F6" s="23"/>
      <c r="G6" s="26">
        <f t="shared" ref="G6:G35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5" si="1">A6+1</f>
        <v>44015</v>
      </c>
      <c r="B7" s="5"/>
      <c r="C7" s="16"/>
      <c r="D7" s="18"/>
      <c r="E7" s="5"/>
      <c r="F7" s="23"/>
      <c r="G7" s="26">
        <f t="shared" si="0"/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1"/>
        <v>44016</v>
      </c>
      <c r="B8" s="5"/>
      <c r="C8" s="16"/>
      <c r="D8" s="18"/>
      <c r="E8" s="5"/>
      <c r="F8" s="23"/>
      <c r="G8" s="26"/>
      <c r="H8" s="33"/>
      <c r="I8" s="26"/>
    </row>
    <row r="9" spans="1:11" s="1" customFormat="1" ht="14.25" x14ac:dyDescent="0.2">
      <c r="A9" s="2">
        <f t="shared" si="1"/>
        <v>44017</v>
      </c>
      <c r="B9" s="5"/>
      <c r="C9" s="16"/>
      <c r="D9" s="18"/>
      <c r="E9" s="5"/>
      <c r="F9" s="23"/>
      <c r="G9" s="26"/>
      <c r="H9" s="33"/>
      <c r="I9" s="26"/>
    </row>
    <row r="10" spans="1:11" s="1" customFormat="1" ht="14.25" x14ac:dyDescent="0.2">
      <c r="A10" s="2">
        <f t="shared" si="1"/>
        <v>44018</v>
      </c>
      <c r="B10" s="3"/>
      <c r="C10" s="17"/>
      <c r="D10" s="19"/>
      <c r="E10" s="3"/>
      <c r="F10" s="23"/>
      <c r="G10" s="26">
        <f t="shared" si="0"/>
        <v>0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1"/>
        <v>44019</v>
      </c>
      <c r="B11" s="3"/>
      <c r="C11" s="17"/>
      <c r="D11" s="19"/>
      <c r="E11" s="3"/>
      <c r="F11" s="23"/>
      <c r="G11" s="26">
        <f t="shared" si="0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1"/>
        <v>44020</v>
      </c>
      <c r="B12" s="5"/>
      <c r="C12" s="16"/>
      <c r="D12" s="18"/>
      <c r="E12" s="5"/>
      <c r="F12" s="23"/>
      <c r="G12" s="26">
        <f t="shared" si="0"/>
        <v>0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1"/>
        <v>44021</v>
      </c>
      <c r="B13" s="3"/>
      <c r="C13" s="17"/>
      <c r="D13" s="19"/>
      <c r="E13" s="3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2">
        <f t="shared" si="1"/>
        <v>44022</v>
      </c>
      <c r="B14" s="5"/>
      <c r="C14" s="16"/>
      <c r="D14" s="18"/>
      <c r="E14" s="5"/>
      <c r="F14" s="23"/>
      <c r="G14" s="26">
        <f t="shared" si="0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1"/>
        <v>44023</v>
      </c>
      <c r="B15" s="5"/>
      <c r="C15" s="16"/>
      <c r="D15" s="18"/>
      <c r="E15" s="5"/>
      <c r="F15" s="23"/>
      <c r="G15" s="26"/>
      <c r="H15" s="33"/>
      <c r="I15" s="26"/>
    </row>
    <row r="16" spans="1:11" s="1" customFormat="1" ht="14.25" x14ac:dyDescent="0.2">
      <c r="A16" s="2">
        <f t="shared" si="1"/>
        <v>44024</v>
      </c>
      <c r="B16" s="3"/>
      <c r="C16" s="17"/>
      <c r="D16" s="19"/>
      <c r="E16" s="3"/>
      <c r="F16" s="23"/>
      <c r="G16" s="26"/>
      <c r="H16" s="33"/>
      <c r="I16" s="26"/>
    </row>
    <row r="17" spans="1:9" s="1" customFormat="1" ht="14.25" x14ac:dyDescent="0.2">
      <c r="A17" s="2">
        <f t="shared" si="1"/>
        <v>44025</v>
      </c>
      <c r="B17" s="3"/>
      <c r="C17" s="17"/>
      <c r="D17" s="19"/>
      <c r="E17" s="3"/>
      <c r="F17" s="23"/>
      <c r="G17" s="26">
        <f t="shared" si="0"/>
        <v>0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1"/>
        <v>44026</v>
      </c>
      <c r="B18" s="3"/>
      <c r="C18" s="17"/>
      <c r="D18" s="19"/>
      <c r="E18" s="3"/>
      <c r="F18" s="23"/>
      <c r="G18" s="26">
        <f t="shared" si="0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1"/>
        <v>44027</v>
      </c>
      <c r="B19" s="3"/>
      <c r="C19" s="17"/>
      <c r="D19" s="19"/>
      <c r="E19" s="3"/>
      <c r="F19" s="23"/>
      <c r="G19" s="26">
        <f t="shared" si="0"/>
        <v>0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1"/>
        <v>44028</v>
      </c>
      <c r="B20" s="3"/>
      <c r="C20" s="17"/>
      <c r="D20" s="19"/>
      <c r="E20" s="3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44029</v>
      </c>
      <c r="B21" s="5"/>
      <c r="C21" s="16"/>
      <c r="D21" s="18"/>
      <c r="E21" s="5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44030</v>
      </c>
      <c r="B22" s="5"/>
      <c r="C22" s="16"/>
      <c r="D22" s="18"/>
      <c r="E22" s="5"/>
      <c r="F22" s="23"/>
      <c r="G22" s="26"/>
      <c r="H22" s="33"/>
      <c r="I22" s="26"/>
    </row>
    <row r="23" spans="1:9" s="1" customFormat="1" ht="14.25" x14ac:dyDescent="0.2">
      <c r="A23" s="2">
        <f t="shared" si="1"/>
        <v>44031</v>
      </c>
      <c r="B23" s="5"/>
      <c r="C23" s="16"/>
      <c r="D23" s="18"/>
      <c r="E23" s="5"/>
      <c r="F23" s="23"/>
      <c r="G23" s="26"/>
      <c r="H23" s="33"/>
      <c r="I23" s="26"/>
    </row>
    <row r="24" spans="1:9" s="1" customFormat="1" ht="14.25" x14ac:dyDescent="0.2">
      <c r="A24" s="2">
        <f t="shared" si="1"/>
        <v>44032</v>
      </c>
      <c r="B24" s="3"/>
      <c r="C24" s="17"/>
      <c r="D24" s="19"/>
      <c r="E24" s="3"/>
      <c r="F24" s="23"/>
      <c r="G24" s="26">
        <f t="shared" si="0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1"/>
        <v>44033</v>
      </c>
      <c r="B25" s="3"/>
      <c r="C25" s="17"/>
      <c r="D25" s="19"/>
      <c r="E25" s="3"/>
      <c r="F25" s="23"/>
      <c r="G25" s="26">
        <f t="shared" si="0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1"/>
        <v>44034</v>
      </c>
      <c r="B26" s="5"/>
      <c r="C26" s="16"/>
      <c r="D26" s="18"/>
      <c r="E26" s="5"/>
      <c r="F26" s="23"/>
      <c r="G26" s="26">
        <f t="shared" si="0"/>
        <v>0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1"/>
        <v>44035</v>
      </c>
      <c r="B27" s="3"/>
      <c r="C27" s="17"/>
      <c r="D27" s="19"/>
      <c r="E27" s="3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44036</v>
      </c>
      <c r="B28" s="5"/>
      <c r="C28" s="16"/>
      <c r="D28" s="18"/>
      <c r="E28" s="5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1"/>
        <v>44037</v>
      </c>
      <c r="B29" s="5"/>
      <c r="C29" s="16"/>
      <c r="D29" s="18"/>
      <c r="E29" s="5"/>
      <c r="F29" s="23"/>
      <c r="G29" s="26"/>
      <c r="H29" s="33"/>
      <c r="I29" s="26"/>
    </row>
    <row r="30" spans="1:9" s="1" customFormat="1" ht="14.25" x14ac:dyDescent="0.2">
      <c r="A30" s="2">
        <f t="shared" si="1"/>
        <v>44038</v>
      </c>
      <c r="B30" s="5"/>
      <c r="C30" s="16"/>
      <c r="D30" s="18"/>
      <c r="E30" s="5"/>
      <c r="F30" s="23"/>
      <c r="G30" s="26"/>
      <c r="H30" s="33"/>
      <c r="I30" s="26"/>
    </row>
    <row r="31" spans="1:9" s="1" customFormat="1" ht="14.25" x14ac:dyDescent="0.2">
      <c r="A31" s="2">
        <f t="shared" si="1"/>
        <v>44039</v>
      </c>
      <c r="B31" s="3"/>
      <c r="C31" s="17"/>
      <c r="D31" s="19"/>
      <c r="E31" s="3"/>
      <c r="F31" s="23"/>
      <c r="G31" s="26">
        <f t="shared" si="0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1"/>
        <v>44040</v>
      </c>
      <c r="B32" s="3"/>
      <c r="C32" s="17"/>
      <c r="D32" s="19"/>
      <c r="E32" s="3"/>
      <c r="F32" s="23"/>
      <c r="G32" s="26">
        <f t="shared" si="0"/>
        <v>0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1"/>
        <v>44041</v>
      </c>
      <c r="B33" s="5"/>
      <c r="C33" s="16"/>
      <c r="D33" s="18"/>
      <c r="E33" s="5"/>
      <c r="F33" s="23"/>
      <c r="G33" s="26">
        <f t="shared" si="0"/>
        <v>0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1"/>
        <v>44042</v>
      </c>
      <c r="B34" s="5"/>
      <c r="C34" s="16"/>
      <c r="D34" s="19"/>
      <c r="E34" s="3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ht="14.25" x14ac:dyDescent="0.2">
      <c r="A35" s="2">
        <f t="shared" si="1"/>
        <v>44043</v>
      </c>
      <c r="B35" s="5"/>
      <c r="C35" s="5"/>
      <c r="D35" s="19"/>
      <c r="E35" s="3"/>
      <c r="F35" s="23"/>
      <c r="G35" s="26">
        <f t="shared" si="0"/>
        <v>0</v>
      </c>
      <c r="H35" s="33"/>
      <c r="I35" s="26">
        <f>Input!$B$5*Input!$B$6/5</f>
        <v>0.35</v>
      </c>
    </row>
    <row r="36" spans="1:9" s="1" customFormat="1" ht="14.25" x14ac:dyDescent="0.2"/>
    <row r="37" spans="1:9" s="1" customFormat="1" x14ac:dyDescent="0.25">
      <c r="A37" s="1" t="s">
        <v>20</v>
      </c>
      <c r="C37" s="31">
        <f>Juni!C40</f>
        <v>-226.38333333333321</v>
      </c>
      <c r="D37" s="8"/>
      <c r="E37" s="15" t="s">
        <v>29</v>
      </c>
    </row>
    <row r="38" spans="1:9" s="1" customFormat="1" x14ac:dyDescent="0.25">
      <c r="A38" s="1" t="s">
        <v>10</v>
      </c>
      <c r="C38" s="7">
        <f>SUM(I5:I35)*24</f>
        <v>193.19999999999993</v>
      </c>
      <c r="E38" s="15"/>
    </row>
    <row r="39" spans="1:9" s="1" customFormat="1" ht="14.25" x14ac:dyDescent="0.2">
      <c r="A39" s="9" t="s">
        <v>11</v>
      </c>
      <c r="B39" s="9"/>
      <c r="C39" s="10">
        <f>SUM(G5:G35)*24</f>
        <v>0</v>
      </c>
    </row>
    <row r="40" spans="1:9" s="1" customFormat="1" thickBot="1" x14ac:dyDescent="0.25">
      <c r="A40" s="11" t="s">
        <v>12</v>
      </c>
      <c r="B40" s="11"/>
      <c r="C40" s="30">
        <f>C39-C38+C37</f>
        <v>-419.58333333333314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Juni!C43</f>
        <v>26</v>
      </c>
    </row>
    <row r="44" spans="1:9" s="1" customFormat="1" ht="14.25" x14ac:dyDescent="0.2">
      <c r="A44" s="9" t="s">
        <v>15</v>
      </c>
      <c r="B44" s="9"/>
      <c r="C44" s="9">
        <f>Juni!C44+COUNTIF(Juli!B5:B35,"Ferien")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COUNTIF(B5:B35,"Krank")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29" priority="3">
      <formula>WEEKDAY(A5,2)&gt;5</formula>
    </cfRule>
  </conditionalFormatting>
  <conditionalFormatting sqref="A32:A33">
    <cfRule type="expression" dxfId="28" priority="1">
      <formula>MONTH(A33)&gt;MONTH(A$24)</formula>
    </cfRule>
    <cfRule type="expression" dxfId="27" priority="2">
      <formula>MONTH(B33)&gt;MONTH(B$24)</formula>
    </cfRule>
  </conditionalFormatting>
  <conditionalFormatting sqref="A34:A35">
    <cfRule type="expression" dxfId="26" priority="4">
      <formula>MONTH(#REF!)&gt;MONTH(A$24)</formula>
    </cfRule>
    <cfRule type="expression" dxfId="25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4EBC-06F1-4772-AF7A-A8881F0DCC1E}">
  <sheetPr>
    <pageSetUpPr fitToPage="1"/>
  </sheetPr>
  <dimension ref="A1:K52"/>
  <sheetViews>
    <sheetView topLeftCell="A10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44044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EOMONTH(Juli!A5,0)+1</f>
        <v>44044</v>
      </c>
      <c r="B5" s="5"/>
      <c r="C5" s="16"/>
      <c r="D5" s="18"/>
      <c r="E5" s="5"/>
      <c r="F5" s="22"/>
      <c r="G5" s="26"/>
      <c r="H5" s="32"/>
      <c r="I5" s="26"/>
      <c r="K5" s="6"/>
    </row>
    <row r="6" spans="1:11" s="1" customFormat="1" ht="14.25" x14ac:dyDescent="0.2">
      <c r="A6" s="2">
        <f>A5+1</f>
        <v>44045</v>
      </c>
      <c r="B6" s="3"/>
      <c r="C6" s="17"/>
      <c r="D6" s="19"/>
      <c r="E6" s="3"/>
      <c r="F6" s="23"/>
      <c r="G6" s="26"/>
      <c r="H6" s="33"/>
      <c r="I6" s="26"/>
    </row>
    <row r="7" spans="1:11" s="1" customFormat="1" ht="14.25" x14ac:dyDescent="0.2">
      <c r="A7" s="2">
        <f t="shared" ref="A7:A35" si="0">A6+1</f>
        <v>44046</v>
      </c>
      <c r="B7" s="3"/>
      <c r="C7" s="17"/>
      <c r="D7" s="19"/>
      <c r="E7" s="3"/>
      <c r="F7" s="23"/>
      <c r="G7" s="26">
        <f t="shared" ref="G7:G35" si="1">IF(B7="Ferien",I7,C7-B7+E7-D7)</f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0"/>
        <v>44047</v>
      </c>
      <c r="B8" s="3"/>
      <c r="C8" s="17"/>
      <c r="D8" s="19"/>
      <c r="E8" s="3"/>
      <c r="F8" s="23"/>
      <c r="G8" s="26">
        <f t="shared" si="1"/>
        <v>0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0"/>
        <v>44048</v>
      </c>
      <c r="B9" s="5"/>
      <c r="C9" s="16"/>
      <c r="D9" s="18"/>
      <c r="E9" s="5"/>
      <c r="F9" s="23"/>
      <c r="G9" s="26">
        <f t="shared" si="1"/>
        <v>0</v>
      </c>
      <c r="H9" s="33"/>
      <c r="I9" s="26">
        <f>Input!$B$5*Input!$B$6/5</f>
        <v>0.35</v>
      </c>
    </row>
    <row r="10" spans="1:11" s="1" customFormat="1" ht="14.25" x14ac:dyDescent="0.2">
      <c r="A10" s="2">
        <f t="shared" si="0"/>
        <v>44049</v>
      </c>
      <c r="B10" s="5"/>
      <c r="C10" s="16"/>
      <c r="D10" s="18"/>
      <c r="E10" s="5"/>
      <c r="F10" s="23"/>
      <c r="G10" s="26">
        <f t="shared" si="1"/>
        <v>0</v>
      </c>
      <c r="H10" s="33"/>
      <c r="I10" s="26">
        <f>Input!$B$5*Input!$B$6/5</f>
        <v>0.35</v>
      </c>
    </row>
    <row r="11" spans="1:11" s="1" customFormat="1" ht="14.25" x14ac:dyDescent="0.2">
      <c r="A11" s="2">
        <f t="shared" si="0"/>
        <v>44050</v>
      </c>
      <c r="B11" s="3"/>
      <c r="C11" s="17"/>
      <c r="D11" s="19"/>
      <c r="E11" s="3"/>
      <c r="F11" s="23"/>
      <c r="G11" s="26">
        <f t="shared" si="1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0"/>
        <v>44051</v>
      </c>
      <c r="B12" s="5"/>
      <c r="C12" s="16"/>
      <c r="D12" s="18"/>
      <c r="E12" s="5"/>
      <c r="F12" s="23"/>
      <c r="G12" s="26"/>
      <c r="H12" s="33"/>
      <c r="I12" s="26"/>
    </row>
    <row r="13" spans="1:11" s="1" customFormat="1" ht="14.25" x14ac:dyDescent="0.2">
      <c r="A13" s="2">
        <f t="shared" si="0"/>
        <v>44052</v>
      </c>
      <c r="B13" s="5"/>
      <c r="C13" s="16"/>
      <c r="D13" s="18"/>
      <c r="E13" s="5"/>
      <c r="F13" s="23"/>
      <c r="G13" s="26"/>
      <c r="H13" s="33"/>
      <c r="I13" s="26"/>
    </row>
    <row r="14" spans="1:11" s="1" customFormat="1" ht="14.25" x14ac:dyDescent="0.2">
      <c r="A14" s="2">
        <f t="shared" si="0"/>
        <v>44053</v>
      </c>
      <c r="B14" s="3"/>
      <c r="C14" s="17"/>
      <c r="D14" s="19"/>
      <c r="E14" s="3"/>
      <c r="F14" s="23"/>
      <c r="G14" s="26">
        <f t="shared" si="1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0"/>
        <v>44054</v>
      </c>
      <c r="B15" s="3"/>
      <c r="C15" s="17"/>
      <c r="D15" s="19"/>
      <c r="E15" s="3"/>
      <c r="F15" s="23"/>
      <c r="G15" s="26">
        <f t="shared" si="1"/>
        <v>0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0"/>
        <v>44055</v>
      </c>
      <c r="B16" s="5"/>
      <c r="C16" s="16"/>
      <c r="D16" s="18"/>
      <c r="E16" s="5"/>
      <c r="F16" s="23"/>
      <c r="G16" s="26">
        <f t="shared" si="1"/>
        <v>0</v>
      </c>
      <c r="H16" s="33"/>
      <c r="I16" s="26">
        <f>Input!$B$5*Input!$B$6/5</f>
        <v>0.35</v>
      </c>
    </row>
    <row r="17" spans="1:9" s="1" customFormat="1" ht="14.25" x14ac:dyDescent="0.2">
      <c r="A17" s="2">
        <f t="shared" si="0"/>
        <v>44056</v>
      </c>
      <c r="B17" s="3"/>
      <c r="C17" s="17"/>
      <c r="D17" s="19"/>
      <c r="E17" s="3"/>
      <c r="F17" s="23"/>
      <c r="G17" s="26">
        <f t="shared" si="1"/>
        <v>0</v>
      </c>
      <c r="H17" s="33"/>
      <c r="I17" s="26">
        <f>Input!$B$5*Input!$B$6/5</f>
        <v>0.35</v>
      </c>
    </row>
    <row r="18" spans="1:9" s="1" customFormat="1" ht="14.25" x14ac:dyDescent="0.2">
      <c r="A18" s="2">
        <f t="shared" si="0"/>
        <v>44057</v>
      </c>
      <c r="B18" s="5"/>
      <c r="C18" s="16"/>
      <c r="D18" s="18"/>
      <c r="E18" s="5"/>
      <c r="F18" s="23"/>
      <c r="G18" s="26">
        <f t="shared" si="1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0"/>
        <v>44058</v>
      </c>
      <c r="B19" s="5"/>
      <c r="C19" s="16"/>
      <c r="D19" s="18"/>
      <c r="E19" s="5"/>
      <c r="F19" s="23"/>
      <c r="G19" s="26"/>
      <c r="H19" s="33"/>
      <c r="I19" s="26"/>
    </row>
    <row r="20" spans="1:9" s="1" customFormat="1" ht="14.25" x14ac:dyDescent="0.2">
      <c r="A20" s="2">
        <f t="shared" si="0"/>
        <v>44059</v>
      </c>
      <c r="B20" s="5"/>
      <c r="C20" s="16"/>
      <c r="D20" s="18"/>
      <c r="E20" s="5"/>
      <c r="F20" s="23"/>
      <c r="G20" s="26"/>
      <c r="H20" s="33"/>
      <c r="I20" s="26"/>
    </row>
    <row r="21" spans="1:9" s="1" customFormat="1" ht="14.25" x14ac:dyDescent="0.2">
      <c r="A21" s="2">
        <f t="shared" si="0"/>
        <v>44060</v>
      </c>
      <c r="B21" s="3"/>
      <c r="C21" s="17"/>
      <c r="D21" s="19"/>
      <c r="E21" s="3"/>
      <c r="F21" s="23"/>
      <c r="G21" s="26">
        <f t="shared" si="1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0"/>
        <v>44061</v>
      </c>
      <c r="B22" s="3"/>
      <c r="C22" s="17"/>
      <c r="D22" s="19"/>
      <c r="E22" s="3"/>
      <c r="F22" s="23"/>
      <c r="G22" s="26">
        <f t="shared" si="1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0"/>
        <v>44062</v>
      </c>
      <c r="B23" s="5"/>
      <c r="C23" s="16"/>
      <c r="D23" s="18"/>
      <c r="E23" s="5"/>
      <c r="F23" s="23"/>
      <c r="G23" s="26">
        <f t="shared" si="1"/>
        <v>0</v>
      </c>
      <c r="H23" s="33"/>
      <c r="I23" s="26">
        <f>Input!$B$5*Input!$B$6/5</f>
        <v>0.35</v>
      </c>
    </row>
    <row r="24" spans="1:9" s="1" customFormat="1" ht="14.25" x14ac:dyDescent="0.2">
      <c r="A24" s="2">
        <f t="shared" si="0"/>
        <v>44063</v>
      </c>
      <c r="B24" s="3"/>
      <c r="C24" s="17"/>
      <c r="D24" s="19"/>
      <c r="E24" s="3"/>
      <c r="F24" s="23"/>
      <c r="G24" s="26">
        <f t="shared" si="1"/>
        <v>0</v>
      </c>
      <c r="H24" s="33"/>
      <c r="I24" s="26">
        <f>Input!$B$5*Input!$B$6/5</f>
        <v>0.35</v>
      </c>
    </row>
    <row r="25" spans="1:9" s="1" customFormat="1" ht="14.25" x14ac:dyDescent="0.2">
      <c r="A25" s="2">
        <f t="shared" si="0"/>
        <v>44064</v>
      </c>
      <c r="B25" s="5"/>
      <c r="C25" s="16"/>
      <c r="D25" s="18"/>
      <c r="E25" s="5"/>
      <c r="F25" s="23"/>
      <c r="G25" s="26">
        <f t="shared" si="1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0"/>
        <v>44065</v>
      </c>
      <c r="B26" s="5"/>
      <c r="C26" s="16"/>
      <c r="D26" s="18"/>
      <c r="E26" s="5"/>
      <c r="F26" s="23"/>
      <c r="G26" s="26"/>
      <c r="H26" s="33"/>
      <c r="I26" s="26"/>
    </row>
    <row r="27" spans="1:9" s="1" customFormat="1" ht="14.25" x14ac:dyDescent="0.2">
      <c r="A27" s="2">
        <f t="shared" si="0"/>
        <v>44066</v>
      </c>
      <c r="B27" s="5"/>
      <c r="C27" s="16"/>
      <c r="D27" s="18"/>
      <c r="E27" s="5"/>
      <c r="F27" s="23"/>
      <c r="G27" s="26"/>
      <c r="H27" s="33"/>
      <c r="I27" s="26"/>
    </row>
    <row r="28" spans="1:9" s="1" customFormat="1" ht="14.25" x14ac:dyDescent="0.2">
      <c r="A28" s="2">
        <f t="shared" si="0"/>
        <v>44067</v>
      </c>
      <c r="B28" s="3"/>
      <c r="C28" s="17"/>
      <c r="D28" s="19"/>
      <c r="E28" s="3"/>
      <c r="F28" s="23"/>
      <c r="G28" s="26">
        <f t="shared" si="1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0"/>
        <v>44068</v>
      </c>
      <c r="B29" s="3"/>
      <c r="C29" s="17"/>
      <c r="D29" s="19"/>
      <c r="E29" s="3"/>
      <c r="F29" s="23"/>
      <c r="G29" s="26">
        <f t="shared" si="1"/>
        <v>0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0"/>
        <v>44069</v>
      </c>
      <c r="B30" s="3"/>
      <c r="C30" s="17"/>
      <c r="D30" s="19"/>
      <c r="E30" s="3"/>
      <c r="F30" s="23"/>
      <c r="G30" s="26">
        <f t="shared" si="1"/>
        <v>0</v>
      </c>
      <c r="H30" s="33"/>
      <c r="I30" s="26">
        <f>Input!$B$5*Input!$B$6/5</f>
        <v>0.35</v>
      </c>
    </row>
    <row r="31" spans="1:9" s="1" customFormat="1" ht="14.25" x14ac:dyDescent="0.2">
      <c r="A31" s="2">
        <f t="shared" si="0"/>
        <v>44070</v>
      </c>
      <c r="B31" s="3"/>
      <c r="C31" s="17"/>
      <c r="D31" s="19"/>
      <c r="E31" s="3"/>
      <c r="F31" s="23"/>
      <c r="G31" s="26">
        <f t="shared" si="1"/>
        <v>0</v>
      </c>
      <c r="H31" s="33"/>
      <c r="I31" s="26">
        <f>Input!$B$5*Input!$B$6/5</f>
        <v>0.35</v>
      </c>
    </row>
    <row r="32" spans="1:9" s="1" customFormat="1" ht="14.25" x14ac:dyDescent="0.2">
      <c r="A32" s="2">
        <f t="shared" si="0"/>
        <v>44071</v>
      </c>
      <c r="B32" s="3"/>
      <c r="C32" s="17"/>
      <c r="D32" s="19"/>
      <c r="E32" s="3"/>
      <c r="F32" s="23"/>
      <c r="G32" s="26">
        <f t="shared" si="1"/>
        <v>0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0"/>
        <v>44072</v>
      </c>
      <c r="B33" s="3"/>
      <c r="C33" s="17"/>
      <c r="D33" s="19"/>
      <c r="E33" s="3"/>
      <c r="F33" s="23"/>
      <c r="G33" s="26"/>
      <c r="H33" s="33"/>
      <c r="I33" s="26"/>
    </row>
    <row r="34" spans="1:9" s="1" customFormat="1" ht="14.25" x14ac:dyDescent="0.2">
      <c r="A34" s="2">
        <f t="shared" si="0"/>
        <v>44073</v>
      </c>
      <c r="B34" s="3"/>
      <c r="C34" s="17"/>
      <c r="D34" s="19"/>
      <c r="E34" s="3"/>
      <c r="F34" s="23"/>
      <c r="G34" s="26"/>
      <c r="H34" s="33"/>
      <c r="I34" s="26"/>
    </row>
    <row r="35" spans="1:9" s="1" customFormat="1" ht="14.25" x14ac:dyDescent="0.2">
      <c r="A35" s="2">
        <f t="shared" si="0"/>
        <v>44074</v>
      </c>
      <c r="B35" s="3"/>
      <c r="C35" s="3"/>
      <c r="D35" s="19"/>
      <c r="E35" s="3"/>
      <c r="F35" s="23"/>
      <c r="G35" s="26">
        <f t="shared" si="1"/>
        <v>0</v>
      </c>
      <c r="H35" s="33"/>
      <c r="I35" s="26">
        <f>Input!$B$5*Input!$B$6/5</f>
        <v>0.35</v>
      </c>
    </row>
    <row r="36" spans="1:9" s="1" customFormat="1" ht="14.25" x14ac:dyDescent="0.2"/>
    <row r="37" spans="1:9" s="1" customFormat="1" x14ac:dyDescent="0.25">
      <c r="A37" s="1" t="s">
        <v>20</v>
      </c>
      <c r="C37" s="31">
        <f>Juli!C40</f>
        <v>-419.58333333333314</v>
      </c>
      <c r="E37" s="15" t="s">
        <v>28</v>
      </c>
    </row>
    <row r="38" spans="1:9" s="1" customFormat="1" ht="14.25" x14ac:dyDescent="0.2">
      <c r="A38" s="1" t="s">
        <v>10</v>
      </c>
      <c r="C38" s="7">
        <f>SUM(I5:I35)*24</f>
        <v>176.39999999999992</v>
      </c>
      <c r="E38" s="34"/>
    </row>
    <row r="39" spans="1:9" s="1" customFormat="1" ht="14.25" x14ac:dyDescent="0.2">
      <c r="A39" s="9" t="s">
        <v>11</v>
      </c>
      <c r="B39" s="9"/>
      <c r="C39" s="10">
        <f>SUM(G5:G34)*24</f>
        <v>0</v>
      </c>
    </row>
    <row r="40" spans="1:9" s="1" customFormat="1" thickBot="1" x14ac:dyDescent="0.25">
      <c r="A40" s="11" t="s">
        <v>12</v>
      </c>
      <c r="B40" s="11"/>
      <c r="C40" s="30">
        <f>C39-C38+C37</f>
        <v>-595.98333333333312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Juli!C43</f>
        <v>26</v>
      </c>
    </row>
    <row r="44" spans="1:9" s="1" customFormat="1" ht="14.25" x14ac:dyDescent="0.2">
      <c r="A44" s="9" t="s">
        <v>15</v>
      </c>
      <c r="B44" s="9"/>
      <c r="C44" s="9">
        <f>Juli!C44+COUNTIF(August!B5:B35,"Ferien")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COUNTIF(B5:B35,"Krank")</f>
        <v>0</v>
      </c>
    </row>
    <row r="49" spans="1:3" s="1" customFormat="1" thickTop="1" x14ac:dyDescent="0.2"/>
    <row r="50" spans="1:3" s="1" customFormat="1" ht="45.75" customHeight="1" x14ac:dyDescent="0.2">
      <c r="A50" s="29"/>
      <c r="B50" s="29"/>
      <c r="C50" s="29"/>
    </row>
    <row r="51" spans="1:3" s="1" customFormat="1" ht="14.25" x14ac:dyDescent="0.2">
      <c r="A51" s="1" t="str">
        <f>Input!B2</f>
        <v>Beispiel AG</v>
      </c>
    </row>
    <row r="52" spans="1:3" s="1" customFormat="1" ht="14.25" x14ac:dyDescent="0.2">
      <c r="A52" s="1" t="str">
        <f>Input!B3</f>
        <v>Hans Muster</v>
      </c>
    </row>
  </sheetData>
  <mergeCells count="2">
    <mergeCell ref="B3:C3"/>
    <mergeCell ref="D3:E3"/>
  </mergeCells>
  <conditionalFormatting sqref="A5:A35">
    <cfRule type="expression" dxfId="24" priority="3">
      <formula>WEEKDAY(A5,2)&gt;5</formula>
    </cfRule>
  </conditionalFormatting>
  <conditionalFormatting sqref="A32:A33">
    <cfRule type="expression" dxfId="23" priority="1">
      <formula>MONTH(A33)&gt;MONTH(A$24)</formula>
    </cfRule>
    <cfRule type="expression" dxfId="22" priority="2">
      <formula>MONTH(B33)&gt;MONTH(B$24)</formula>
    </cfRule>
  </conditionalFormatting>
  <conditionalFormatting sqref="A34:A35">
    <cfRule type="expression" dxfId="21" priority="4">
      <formula>MONTH(#REF!)&gt;MONTH(A$24)</formula>
    </cfRule>
    <cfRule type="expression" dxfId="20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18F6C-4AC7-4C81-BAF2-96D114AFF265}">
  <sheetPr>
    <pageSetUpPr fitToPage="1"/>
  </sheetPr>
  <dimension ref="A1:K52"/>
  <sheetViews>
    <sheetView topLeftCell="A10" workbookViewId="0">
      <selection activeCell="C44" sqref="C44"/>
    </sheetView>
  </sheetViews>
  <sheetFormatPr baseColWidth="10" defaultRowHeight="15" x14ac:dyDescent="0.25"/>
  <cols>
    <col min="1" max="1" width="25.7109375" style="1" customWidth="1"/>
    <col min="2" max="5" width="10.7109375" style="1" customWidth="1"/>
    <col min="6" max="6" width="2.7109375" style="1" customWidth="1"/>
    <col min="7" max="7" width="11.42578125" style="1"/>
    <col min="8" max="8" width="2.7109375" style="1" customWidth="1"/>
    <col min="9" max="9" width="11.42578125" style="1"/>
  </cols>
  <sheetData>
    <row r="1" spans="1:11" s="1" customFormat="1" x14ac:dyDescent="0.25">
      <c r="A1" s="14">
        <f>A5</f>
        <v>44075</v>
      </c>
    </row>
    <row r="2" spans="1:11" s="1" customFormat="1" thickBot="1" x14ac:dyDescent="0.25"/>
    <row r="3" spans="1:11" s="1" customFormat="1" thickBot="1" x14ac:dyDescent="0.25">
      <c r="B3" s="50" t="s">
        <v>3</v>
      </c>
      <c r="C3" s="50"/>
      <c r="D3" s="51" t="s">
        <v>4</v>
      </c>
      <c r="E3" s="50"/>
      <c r="F3" s="4"/>
      <c r="G3" s="24" t="s">
        <v>7</v>
      </c>
      <c r="H3" s="4"/>
      <c r="I3" s="28" t="s">
        <v>9</v>
      </c>
      <c r="J3" s="20"/>
    </row>
    <row r="4" spans="1:11" s="1" customFormat="1" ht="14.25" x14ac:dyDescent="0.2">
      <c r="B4" s="4" t="s">
        <v>1</v>
      </c>
      <c r="C4" s="4" t="s">
        <v>2</v>
      </c>
      <c r="D4" s="21" t="s">
        <v>1</v>
      </c>
      <c r="E4" s="4" t="s">
        <v>2</v>
      </c>
      <c r="F4" s="4"/>
      <c r="G4" s="25" t="s">
        <v>8</v>
      </c>
      <c r="H4" s="4"/>
      <c r="I4" s="25" t="s">
        <v>8</v>
      </c>
    </row>
    <row r="5" spans="1:11" s="1" customFormat="1" ht="14.25" x14ac:dyDescent="0.2">
      <c r="A5" s="2">
        <f>EOMONTH(August!A5,0)+1</f>
        <v>44075</v>
      </c>
      <c r="B5" s="5"/>
      <c r="C5" s="16"/>
      <c r="D5" s="18"/>
      <c r="E5" s="5"/>
      <c r="F5" s="22"/>
      <c r="G5" s="26">
        <f>IF(B5="Ferien",I5,C5-B5+E5-D5)</f>
        <v>0</v>
      </c>
      <c r="H5" s="32"/>
      <c r="I5" s="26">
        <f>Input!$B$5*Input!$B$6/5</f>
        <v>0.35</v>
      </c>
      <c r="K5" s="6"/>
    </row>
    <row r="6" spans="1:11" s="1" customFormat="1" ht="14.25" x14ac:dyDescent="0.2">
      <c r="A6" s="2">
        <f>A5+1</f>
        <v>44076</v>
      </c>
      <c r="B6" s="3"/>
      <c r="C6" s="17"/>
      <c r="D6" s="19"/>
      <c r="E6" s="3"/>
      <c r="F6" s="23"/>
      <c r="G6" s="26">
        <f t="shared" ref="G6:G34" si="0">IF(B6="Ferien",I6,C6-B6+E6-D6)</f>
        <v>0</v>
      </c>
      <c r="H6" s="33"/>
      <c r="I6" s="26">
        <f>Input!$B$5*Input!$B$6/5</f>
        <v>0.35</v>
      </c>
    </row>
    <row r="7" spans="1:11" s="1" customFormat="1" ht="14.25" x14ac:dyDescent="0.2">
      <c r="A7" s="2">
        <f t="shared" ref="A7:A34" si="1">A6+1</f>
        <v>44077</v>
      </c>
      <c r="B7" s="3"/>
      <c r="C7" s="17"/>
      <c r="D7" s="19"/>
      <c r="E7" s="3"/>
      <c r="F7" s="23"/>
      <c r="G7" s="26">
        <f t="shared" si="0"/>
        <v>0</v>
      </c>
      <c r="H7" s="33"/>
      <c r="I7" s="26">
        <f>Input!$B$5*Input!$B$6/5</f>
        <v>0.35</v>
      </c>
    </row>
    <row r="8" spans="1:11" s="1" customFormat="1" ht="14.25" x14ac:dyDescent="0.2">
      <c r="A8" s="2">
        <f t="shared" si="1"/>
        <v>44078</v>
      </c>
      <c r="B8" s="5"/>
      <c r="C8" s="16"/>
      <c r="D8" s="18"/>
      <c r="E8" s="5"/>
      <c r="F8" s="23"/>
      <c r="G8" s="26">
        <f t="shared" si="0"/>
        <v>0</v>
      </c>
      <c r="H8" s="33"/>
      <c r="I8" s="26">
        <f>Input!$B$5*Input!$B$6/5</f>
        <v>0.35</v>
      </c>
    </row>
    <row r="9" spans="1:11" s="1" customFormat="1" ht="14.25" x14ac:dyDescent="0.2">
      <c r="A9" s="2">
        <f t="shared" si="1"/>
        <v>44079</v>
      </c>
      <c r="B9" s="5"/>
      <c r="C9" s="16"/>
      <c r="D9" s="18"/>
      <c r="E9" s="5"/>
      <c r="F9" s="23"/>
      <c r="G9" s="26"/>
      <c r="H9" s="33"/>
      <c r="I9" s="26"/>
    </row>
    <row r="10" spans="1:11" s="1" customFormat="1" ht="14.25" x14ac:dyDescent="0.2">
      <c r="A10" s="2">
        <f t="shared" si="1"/>
        <v>44080</v>
      </c>
      <c r="B10" s="5"/>
      <c r="C10" s="16"/>
      <c r="D10" s="18"/>
      <c r="E10" s="5"/>
      <c r="F10" s="23"/>
      <c r="G10" s="26"/>
      <c r="H10" s="33"/>
      <c r="I10" s="26"/>
    </row>
    <row r="11" spans="1:11" s="1" customFormat="1" ht="14.25" x14ac:dyDescent="0.2">
      <c r="A11" s="2">
        <f t="shared" si="1"/>
        <v>44081</v>
      </c>
      <c r="B11" s="3"/>
      <c r="C11" s="17"/>
      <c r="D11" s="19"/>
      <c r="E11" s="3"/>
      <c r="F11" s="23"/>
      <c r="G11" s="26">
        <f t="shared" si="0"/>
        <v>0</v>
      </c>
      <c r="H11" s="33"/>
      <c r="I11" s="26">
        <f>Input!$B$5*Input!$B$6/5</f>
        <v>0.35</v>
      </c>
    </row>
    <row r="12" spans="1:11" s="1" customFormat="1" ht="14.25" x14ac:dyDescent="0.2">
      <c r="A12" s="2">
        <f t="shared" si="1"/>
        <v>44082</v>
      </c>
      <c r="B12" s="3"/>
      <c r="C12" s="17"/>
      <c r="D12" s="19"/>
      <c r="E12" s="3"/>
      <c r="F12" s="23"/>
      <c r="G12" s="26">
        <f t="shared" si="0"/>
        <v>0</v>
      </c>
      <c r="H12" s="33"/>
      <c r="I12" s="26">
        <f>Input!$B$5*Input!$B$6/5</f>
        <v>0.35</v>
      </c>
    </row>
    <row r="13" spans="1:11" s="1" customFormat="1" ht="14.25" x14ac:dyDescent="0.2">
      <c r="A13" s="2">
        <f t="shared" si="1"/>
        <v>44083</v>
      </c>
      <c r="B13" s="5"/>
      <c r="C13" s="16"/>
      <c r="D13" s="18"/>
      <c r="E13" s="5"/>
      <c r="F13" s="23"/>
      <c r="G13" s="26">
        <f t="shared" si="0"/>
        <v>0</v>
      </c>
      <c r="H13" s="33"/>
      <c r="I13" s="26">
        <f>Input!$B$5*Input!$B$6/5</f>
        <v>0.35</v>
      </c>
    </row>
    <row r="14" spans="1:11" s="1" customFormat="1" ht="14.25" x14ac:dyDescent="0.2">
      <c r="A14" s="2">
        <f t="shared" si="1"/>
        <v>44084</v>
      </c>
      <c r="B14" s="3"/>
      <c r="C14" s="17"/>
      <c r="D14" s="19"/>
      <c r="E14" s="3"/>
      <c r="F14" s="23"/>
      <c r="G14" s="26">
        <f t="shared" si="0"/>
        <v>0</v>
      </c>
      <c r="H14" s="33"/>
      <c r="I14" s="26">
        <f>Input!$B$5*Input!$B$6/5</f>
        <v>0.35</v>
      </c>
    </row>
    <row r="15" spans="1:11" s="1" customFormat="1" ht="14.25" x14ac:dyDescent="0.2">
      <c r="A15" s="2">
        <f t="shared" si="1"/>
        <v>44085</v>
      </c>
      <c r="B15" s="5"/>
      <c r="C15" s="16"/>
      <c r="D15" s="18"/>
      <c r="E15" s="5"/>
      <c r="F15" s="23"/>
      <c r="G15" s="26">
        <f t="shared" si="0"/>
        <v>0</v>
      </c>
      <c r="H15" s="33"/>
      <c r="I15" s="26">
        <f>Input!$B$5*Input!$B$6/5</f>
        <v>0.35</v>
      </c>
    </row>
    <row r="16" spans="1:11" s="1" customFormat="1" ht="14.25" x14ac:dyDescent="0.2">
      <c r="A16" s="2">
        <f t="shared" si="1"/>
        <v>44086</v>
      </c>
      <c r="B16" s="5"/>
      <c r="C16" s="16"/>
      <c r="D16" s="18"/>
      <c r="E16" s="5"/>
      <c r="F16" s="23"/>
      <c r="G16" s="26"/>
      <c r="H16" s="33"/>
      <c r="I16" s="26"/>
    </row>
    <row r="17" spans="1:9" s="1" customFormat="1" ht="14.25" x14ac:dyDescent="0.2">
      <c r="A17" s="2">
        <f t="shared" si="1"/>
        <v>44087</v>
      </c>
      <c r="B17" s="5"/>
      <c r="C17" s="16"/>
      <c r="D17" s="18"/>
      <c r="E17" s="5"/>
      <c r="F17" s="23"/>
      <c r="G17" s="26"/>
      <c r="H17" s="33"/>
      <c r="I17" s="26"/>
    </row>
    <row r="18" spans="1:9" s="1" customFormat="1" ht="14.25" x14ac:dyDescent="0.2">
      <c r="A18" s="2">
        <f t="shared" si="1"/>
        <v>44088</v>
      </c>
      <c r="B18" s="3"/>
      <c r="C18" s="17"/>
      <c r="D18" s="19"/>
      <c r="E18" s="3"/>
      <c r="F18" s="23"/>
      <c r="G18" s="26">
        <f t="shared" si="0"/>
        <v>0</v>
      </c>
      <c r="H18" s="33"/>
      <c r="I18" s="26">
        <f>Input!$B$5*Input!$B$6/5</f>
        <v>0.35</v>
      </c>
    </row>
    <row r="19" spans="1:9" s="1" customFormat="1" ht="14.25" x14ac:dyDescent="0.2">
      <c r="A19" s="2">
        <f t="shared" si="1"/>
        <v>44089</v>
      </c>
      <c r="B19" s="3"/>
      <c r="C19" s="17"/>
      <c r="D19" s="19"/>
      <c r="E19" s="3"/>
      <c r="F19" s="23"/>
      <c r="G19" s="26">
        <f t="shared" si="0"/>
        <v>0</v>
      </c>
      <c r="H19" s="33"/>
      <c r="I19" s="26">
        <f>Input!$B$5*Input!$B$6/5</f>
        <v>0.35</v>
      </c>
    </row>
    <row r="20" spans="1:9" s="1" customFormat="1" ht="14.25" x14ac:dyDescent="0.2">
      <c r="A20" s="2">
        <f t="shared" si="1"/>
        <v>44090</v>
      </c>
      <c r="B20" s="5"/>
      <c r="C20" s="16"/>
      <c r="D20" s="18"/>
      <c r="E20" s="5"/>
      <c r="F20" s="23"/>
      <c r="G20" s="26">
        <f t="shared" si="0"/>
        <v>0</v>
      </c>
      <c r="H20" s="33"/>
      <c r="I20" s="26">
        <f>Input!$B$5*Input!$B$6/5</f>
        <v>0.35</v>
      </c>
    </row>
    <row r="21" spans="1:9" s="1" customFormat="1" ht="14.25" x14ac:dyDescent="0.2">
      <c r="A21" s="2">
        <f t="shared" si="1"/>
        <v>44091</v>
      </c>
      <c r="B21" s="3"/>
      <c r="C21" s="17"/>
      <c r="D21" s="19"/>
      <c r="E21" s="3"/>
      <c r="F21" s="23"/>
      <c r="G21" s="26">
        <f t="shared" si="0"/>
        <v>0</v>
      </c>
      <c r="H21" s="33"/>
      <c r="I21" s="26">
        <f>Input!$B$5*Input!$B$6/5</f>
        <v>0.35</v>
      </c>
    </row>
    <row r="22" spans="1:9" s="1" customFormat="1" ht="14.25" x14ac:dyDescent="0.2">
      <c r="A22" s="2">
        <f t="shared" si="1"/>
        <v>44092</v>
      </c>
      <c r="B22" s="3"/>
      <c r="C22" s="17"/>
      <c r="D22" s="19"/>
      <c r="E22" s="3"/>
      <c r="F22" s="23"/>
      <c r="G22" s="26">
        <f t="shared" si="0"/>
        <v>0</v>
      </c>
      <c r="H22" s="33"/>
      <c r="I22" s="26">
        <f>Input!$B$5*Input!$B$6/5</f>
        <v>0.35</v>
      </c>
    </row>
    <row r="23" spans="1:9" s="1" customFormat="1" ht="14.25" x14ac:dyDescent="0.2">
      <c r="A23" s="2">
        <f t="shared" si="1"/>
        <v>44093</v>
      </c>
      <c r="B23" s="5"/>
      <c r="C23" s="16"/>
      <c r="D23" s="18"/>
      <c r="E23" s="5"/>
      <c r="F23" s="23"/>
      <c r="G23" s="26"/>
      <c r="H23" s="33"/>
      <c r="I23" s="26"/>
    </row>
    <row r="24" spans="1:9" s="1" customFormat="1" ht="14.25" x14ac:dyDescent="0.2">
      <c r="A24" s="2">
        <f t="shared" si="1"/>
        <v>44094</v>
      </c>
      <c r="B24" s="5"/>
      <c r="C24" s="16"/>
      <c r="D24" s="18"/>
      <c r="E24" s="5"/>
      <c r="F24" s="23"/>
      <c r="G24" s="26"/>
      <c r="H24" s="33"/>
      <c r="I24" s="26"/>
    </row>
    <row r="25" spans="1:9" s="1" customFormat="1" ht="14.25" x14ac:dyDescent="0.2">
      <c r="A25" s="2">
        <f t="shared" si="1"/>
        <v>44095</v>
      </c>
      <c r="B25" s="3"/>
      <c r="C25" s="17"/>
      <c r="D25" s="19"/>
      <c r="E25" s="3"/>
      <c r="F25" s="23"/>
      <c r="G25" s="26">
        <f t="shared" si="0"/>
        <v>0</v>
      </c>
      <c r="H25" s="33"/>
      <c r="I25" s="26">
        <f>Input!$B$5*Input!$B$6/5</f>
        <v>0.35</v>
      </c>
    </row>
    <row r="26" spans="1:9" s="1" customFormat="1" ht="14.25" x14ac:dyDescent="0.2">
      <c r="A26" s="2">
        <f t="shared" si="1"/>
        <v>44096</v>
      </c>
      <c r="B26" s="3"/>
      <c r="C26" s="17"/>
      <c r="D26" s="19"/>
      <c r="E26" s="3"/>
      <c r="F26" s="23"/>
      <c r="G26" s="26">
        <f t="shared" si="0"/>
        <v>0</v>
      </c>
      <c r="H26" s="33"/>
      <c r="I26" s="26">
        <f>Input!$B$5*Input!$B$6/5</f>
        <v>0.35</v>
      </c>
    </row>
    <row r="27" spans="1:9" s="1" customFormat="1" ht="14.25" x14ac:dyDescent="0.2">
      <c r="A27" s="2">
        <f t="shared" si="1"/>
        <v>44097</v>
      </c>
      <c r="B27" s="5"/>
      <c r="C27" s="16"/>
      <c r="D27" s="18"/>
      <c r="E27" s="5"/>
      <c r="F27" s="23"/>
      <c r="G27" s="26">
        <f t="shared" si="0"/>
        <v>0</v>
      </c>
      <c r="H27" s="33"/>
      <c r="I27" s="26">
        <f>Input!$B$5*Input!$B$6/5</f>
        <v>0.35</v>
      </c>
    </row>
    <row r="28" spans="1:9" s="1" customFormat="1" ht="14.25" x14ac:dyDescent="0.2">
      <c r="A28" s="2">
        <f t="shared" si="1"/>
        <v>44098</v>
      </c>
      <c r="B28" s="3"/>
      <c r="C28" s="17"/>
      <c r="D28" s="19"/>
      <c r="E28" s="3"/>
      <c r="F28" s="23"/>
      <c r="G28" s="26">
        <f t="shared" si="0"/>
        <v>0</v>
      </c>
      <c r="H28" s="33"/>
      <c r="I28" s="26">
        <f>Input!$B$5*Input!$B$6/5</f>
        <v>0.35</v>
      </c>
    </row>
    <row r="29" spans="1:9" s="1" customFormat="1" ht="14.25" x14ac:dyDescent="0.2">
      <c r="A29" s="2">
        <f t="shared" si="1"/>
        <v>44099</v>
      </c>
      <c r="B29" s="5"/>
      <c r="C29" s="16"/>
      <c r="D29" s="18"/>
      <c r="E29" s="5"/>
      <c r="F29" s="23"/>
      <c r="G29" s="26">
        <f t="shared" si="0"/>
        <v>0</v>
      </c>
      <c r="H29" s="33"/>
      <c r="I29" s="26">
        <f>Input!$B$5*Input!$B$6/5</f>
        <v>0.35</v>
      </c>
    </row>
    <row r="30" spans="1:9" s="1" customFormat="1" ht="14.25" x14ac:dyDescent="0.2">
      <c r="A30" s="2">
        <f t="shared" si="1"/>
        <v>44100</v>
      </c>
      <c r="B30" s="5"/>
      <c r="C30" s="16"/>
      <c r="D30" s="18"/>
      <c r="E30" s="5"/>
      <c r="F30" s="23"/>
      <c r="G30" s="26"/>
      <c r="H30" s="33"/>
      <c r="I30" s="26"/>
    </row>
    <row r="31" spans="1:9" s="1" customFormat="1" ht="14.25" x14ac:dyDescent="0.2">
      <c r="A31" s="2">
        <f t="shared" si="1"/>
        <v>44101</v>
      </c>
      <c r="B31" s="5"/>
      <c r="C31" s="16"/>
      <c r="D31" s="18"/>
      <c r="E31" s="5"/>
      <c r="F31" s="23"/>
      <c r="G31" s="26"/>
      <c r="H31" s="33"/>
      <c r="I31" s="26"/>
    </row>
    <row r="32" spans="1:9" s="1" customFormat="1" ht="14.25" x14ac:dyDescent="0.2">
      <c r="A32" s="2">
        <f t="shared" si="1"/>
        <v>44102</v>
      </c>
      <c r="B32" s="3"/>
      <c r="C32" s="17"/>
      <c r="D32" s="19"/>
      <c r="E32" s="3"/>
      <c r="F32" s="23"/>
      <c r="G32" s="26">
        <f t="shared" si="0"/>
        <v>0</v>
      </c>
      <c r="H32" s="33"/>
      <c r="I32" s="26">
        <f>Input!$B$5*Input!$B$6/5</f>
        <v>0.35</v>
      </c>
    </row>
    <row r="33" spans="1:9" s="1" customFormat="1" ht="14.25" x14ac:dyDescent="0.2">
      <c r="A33" s="2">
        <f t="shared" si="1"/>
        <v>44103</v>
      </c>
      <c r="B33" s="3"/>
      <c r="C33" s="17"/>
      <c r="D33" s="19"/>
      <c r="E33" s="3"/>
      <c r="F33" s="23"/>
      <c r="G33" s="26">
        <f t="shared" si="0"/>
        <v>0</v>
      </c>
      <c r="H33" s="33"/>
      <c r="I33" s="26">
        <f>Input!$B$5*Input!$B$6/5</f>
        <v>0.35</v>
      </c>
    </row>
    <row r="34" spans="1:9" s="1" customFormat="1" ht="14.25" x14ac:dyDescent="0.2">
      <c r="A34" s="2">
        <f t="shared" si="1"/>
        <v>44104</v>
      </c>
      <c r="B34" s="5"/>
      <c r="C34" s="16"/>
      <c r="D34" s="18"/>
      <c r="E34" s="5"/>
      <c r="F34" s="23"/>
      <c r="G34" s="26">
        <f t="shared" si="0"/>
        <v>0</v>
      </c>
      <c r="H34" s="33"/>
      <c r="I34" s="26">
        <f>Input!$B$5*Input!$B$6/5</f>
        <v>0.35</v>
      </c>
    </row>
    <row r="35" spans="1:9" s="1" customFormat="1" ht="14.25" x14ac:dyDescent="0.2">
      <c r="A35" s="2"/>
      <c r="B35" s="3"/>
      <c r="C35" s="3"/>
      <c r="D35" s="19"/>
      <c r="E35" s="3"/>
      <c r="F35" s="23"/>
      <c r="G35" s="26"/>
      <c r="H35" s="33"/>
      <c r="I35" s="26"/>
    </row>
    <row r="36" spans="1:9" s="1" customFormat="1" ht="14.25" x14ac:dyDescent="0.2"/>
    <row r="37" spans="1:9" s="1" customFormat="1" x14ac:dyDescent="0.25">
      <c r="A37" s="1" t="s">
        <v>20</v>
      </c>
      <c r="C37" s="31">
        <f>August!C40</f>
        <v>-595.98333333333312</v>
      </c>
      <c r="E37" s="15" t="s">
        <v>30</v>
      </c>
    </row>
    <row r="38" spans="1:9" s="1" customFormat="1" x14ac:dyDescent="0.25">
      <c r="A38" s="1" t="s">
        <v>10</v>
      </c>
      <c r="C38" s="7">
        <f>SUM(I5:I34)*24</f>
        <v>184.79999999999993</v>
      </c>
      <c r="E38" s="15"/>
    </row>
    <row r="39" spans="1:9" s="1" customFormat="1" ht="14.25" x14ac:dyDescent="0.2">
      <c r="A39" s="9" t="s">
        <v>11</v>
      </c>
      <c r="B39" s="9"/>
      <c r="C39" s="10">
        <f>SUM(G5:G34)*24</f>
        <v>0</v>
      </c>
    </row>
    <row r="40" spans="1:9" s="1" customFormat="1" thickBot="1" x14ac:dyDescent="0.25">
      <c r="A40" s="11" t="s">
        <v>12</v>
      </c>
      <c r="B40" s="11"/>
      <c r="C40" s="30">
        <f>C39-C38+C37</f>
        <v>-780.78333333333308</v>
      </c>
    </row>
    <row r="41" spans="1:9" s="1" customFormat="1" thickTop="1" x14ac:dyDescent="0.2"/>
    <row r="42" spans="1:9" s="1" customFormat="1" ht="14.25" x14ac:dyDescent="0.2"/>
    <row r="43" spans="1:9" s="1" customFormat="1" ht="14.25" x14ac:dyDescent="0.2">
      <c r="A43" s="1" t="str">
        <f>Januar!A43</f>
        <v>Ferienguthaben</v>
      </c>
      <c r="C43" s="35">
        <f>August!C43</f>
        <v>26</v>
      </c>
    </row>
    <row r="44" spans="1:9" s="1" customFormat="1" ht="14.25" x14ac:dyDescent="0.2">
      <c r="A44" s="9" t="s">
        <v>15</v>
      </c>
      <c r="B44" s="9"/>
      <c r="C44" s="9">
        <f>August!C44+COUNTIF(September!B5:B35,"Ferien")</f>
        <v>3</v>
      </c>
    </row>
    <row r="45" spans="1:9" s="1" customFormat="1" thickBot="1" x14ac:dyDescent="0.25">
      <c r="A45" s="11" t="s">
        <v>14</v>
      </c>
      <c r="B45" s="11"/>
      <c r="C45" s="36">
        <f>C43-C44</f>
        <v>23</v>
      </c>
    </row>
    <row r="46" spans="1:9" s="1" customFormat="1" thickTop="1" x14ac:dyDescent="0.2"/>
    <row r="47" spans="1:9" s="1" customFormat="1" ht="14.25" x14ac:dyDescent="0.2"/>
    <row r="48" spans="1:9" s="1" customFormat="1" thickBot="1" x14ac:dyDescent="0.25">
      <c r="A48" s="13" t="str">
        <f>Januar!A48</f>
        <v>Krankeitstage diesen Monat:</v>
      </c>
      <c r="B48" s="13"/>
      <c r="C48" s="13">
        <f>COUNTIF(B5:B35,"Krank")</f>
        <v>0</v>
      </c>
      <c r="I48" s="35"/>
    </row>
    <row r="49" spans="1:9" s="1" customFormat="1" thickTop="1" x14ac:dyDescent="0.2"/>
    <row r="50" spans="1:9" s="1" customFormat="1" ht="45.75" customHeight="1" x14ac:dyDescent="0.2">
      <c r="A50" s="29"/>
      <c r="B50" s="29"/>
      <c r="C50" s="29"/>
      <c r="I50" s="35"/>
    </row>
    <row r="51" spans="1:9" s="1" customFormat="1" ht="14.25" x14ac:dyDescent="0.2">
      <c r="A51" s="1" t="str">
        <f>Input!B2</f>
        <v>Beispiel AG</v>
      </c>
    </row>
    <row r="52" spans="1:9" s="1" customFormat="1" ht="14.25" x14ac:dyDescent="0.2">
      <c r="A52" s="1" t="str">
        <f>Input!B3</f>
        <v>Hans Muster</v>
      </c>
      <c r="I52" s="35"/>
    </row>
  </sheetData>
  <mergeCells count="2">
    <mergeCell ref="B3:C3"/>
    <mergeCell ref="D3:E3"/>
  </mergeCells>
  <conditionalFormatting sqref="A5:A35">
    <cfRule type="expression" dxfId="19" priority="3">
      <formula>WEEKDAY(A5,2)&gt;5</formula>
    </cfRule>
  </conditionalFormatting>
  <conditionalFormatting sqref="A32:A33">
    <cfRule type="expression" dxfId="18" priority="1">
      <formula>MONTH(A33)&gt;MONTH(A$24)</formula>
    </cfRule>
    <cfRule type="expression" dxfId="17" priority="2">
      <formula>MONTH(B33)&gt;MONTH(B$24)</formula>
    </cfRule>
  </conditionalFormatting>
  <conditionalFormatting sqref="A34:A35">
    <cfRule type="expression" dxfId="16" priority="4">
      <formula>MONTH(#REF!)&gt;MONTH(A$24)</formula>
    </cfRule>
    <cfRule type="expression" dxfId="15" priority="5">
      <formula>MONTH(#REF!)&gt;MONTH(B$24)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plang</dc:creator>
  <cp:lastModifiedBy>plang</cp:lastModifiedBy>
  <cp:lastPrinted>2020-04-23T10:13:01Z</cp:lastPrinted>
  <dcterms:created xsi:type="dcterms:W3CDTF">2019-03-07T09:34:05Z</dcterms:created>
  <dcterms:modified xsi:type="dcterms:W3CDTF">2020-04-23T10:36:28Z</dcterms:modified>
</cp:coreProperties>
</file>